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00" tabRatio="937" activeTab="5"/>
  </bookViews>
  <sheets>
    <sheet name="งบแสดงฐานะการเงิน" sheetId="1" r:id="rId1"/>
    <sheet name="หมายเหตุ 1 นโยบายบัญชี" sheetId="2" r:id="rId2"/>
    <sheet name="หมายเหตุ 2 ฐานะการเงิน" sheetId="3" r:id="rId3"/>
    <sheet name="พิสูจน์ทรัพย์สิน" sheetId="4" r:id="rId4"/>
    <sheet name="รายละเอียดทรัพย์สิน" sheetId="5" r:id="rId5"/>
    <sheet name="หมายเหตุ 3 ฐานะการเงิน" sheetId="6" r:id="rId6"/>
    <sheet name="หมายเหตุ 4 ฐานะการเงิน " sheetId="7" r:id="rId7"/>
    <sheet name="หมายเหตุ 5 ฐานะการเงิน" sheetId="8" r:id="rId8"/>
    <sheet name="หมายเหตุ 6 ฐานะการเงิน" sheetId="9" r:id="rId9"/>
    <sheet name="หมายเหตุ 6 ฐานะการเงิน (2)" sheetId="10" r:id="rId10"/>
    <sheet name="หมายเหตุ 6 ฐานะการเงิน (3)" sheetId="11" r:id="rId11"/>
    <sheet name="หมายเหตุ 7 ฐานะการเงิน" sheetId="12" r:id="rId12"/>
    <sheet name="หมายเหตุ  8 ฐานะการเงิน" sheetId="13" r:id="rId13"/>
    <sheet name="รายละเอียดเงินสะสม" sheetId="14" r:id="rId14"/>
    <sheet name="งบรับ-จ่ายตามงบประมาณ" sheetId="15" r:id="rId15"/>
    <sheet name="กระดาษทำการ" sheetId="16" r:id="rId16"/>
    <sheet name="งบกลาง" sheetId="17" r:id="rId17"/>
    <sheet name="บริหารงานทั่วไป" sheetId="18" r:id="rId18"/>
    <sheet name="รักษาความสงบภายใน" sheetId="19" r:id="rId19"/>
    <sheet name="การศึกษา" sheetId="20" r:id="rId20"/>
    <sheet name="สาธารณสุข" sheetId="21" r:id="rId21"/>
    <sheet name="สังคมสงเคราะห์" sheetId="22" r:id="rId22"/>
    <sheet name="เคหะและชุมชน" sheetId="23" r:id="rId23"/>
    <sheet name="สร้างความเข้มแข็งชุมชน" sheetId="24" r:id="rId24"/>
    <sheet name="การศาสนาฯ" sheetId="25" r:id="rId25"/>
    <sheet name="อุตสาหกรรมฯ" sheetId="26" r:id="rId26"/>
    <sheet name="การเกษตร" sheetId="27" r:id="rId27"/>
    <sheet name="พาณิชย์" sheetId="28" r:id="rId28"/>
    <sheet name="แผนงานรวม" sheetId="29" r:id="rId29"/>
    <sheet name="แผนงานรวม (2)" sheetId="30" r:id="rId30"/>
    <sheet name="ผลการดำเนินงาน" sheetId="31" r:id="rId31"/>
    <sheet name="ผลการดำเนินงาน(2)" sheetId="32" r:id="rId32"/>
    <sheet name="ผลการดำเนินงาน(3)" sheetId="33" r:id="rId33"/>
    <sheet name="ผลการดำเนินงาน(4)" sheetId="34" r:id="rId34"/>
  </sheets>
  <definedNames/>
  <calcPr fullCalcOnLoad="1"/>
</workbook>
</file>

<file path=xl/comments4.xml><?xml version="1.0" encoding="utf-8"?>
<comments xmlns="http://schemas.openxmlformats.org/spreadsheetml/2006/main">
  <authors>
    <author>GGG</author>
  </authors>
  <commentList>
    <comment ref="C15" authorId="0">
      <text>
        <r>
          <rPr>
            <b/>
            <sz val="9"/>
            <rFont val="Tahoma"/>
            <family val="2"/>
          </rPr>
          <t>GGG: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GGG</author>
  </authors>
  <commentList>
    <comment ref="A31" authorId="0">
      <text>
        <r>
          <rPr>
            <b/>
            <sz val="9"/>
            <rFont val="Tahoma"/>
            <family val="2"/>
          </rPr>
          <t>GGG:</t>
        </r>
        <r>
          <rPr>
            <sz val="9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9"/>
            <rFont val="Tahoma"/>
            <family val="2"/>
          </rPr>
          <t>GGG:</t>
        </r>
        <r>
          <rPr>
            <sz val="9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9"/>
            <rFont val="Tahoma"/>
            <family val="2"/>
          </rPr>
          <t>GGG: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rFont val="Tahoma"/>
            <family val="2"/>
          </rPr>
          <t>GGG:</t>
        </r>
        <r>
          <rPr>
            <sz val="9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rFont val="Tahoma"/>
            <family val="2"/>
          </rPr>
          <t>GGG: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<sst xmlns="http://schemas.openxmlformats.org/spreadsheetml/2006/main" count="1661" uniqueCount="631">
  <si>
    <t>องค์การบริหารส่วนตำบลโนนแดง</t>
  </si>
  <si>
    <t>รายการ</t>
  </si>
  <si>
    <t>ภาษีอากร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</si>
  <si>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</si>
  <si>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</si>
  <si>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</si>
  <si>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</si>
  <si>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</si>
  <si>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</si>
  <si>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รหัสบัญชี</t>
  </si>
  <si>
    <t>รายจ่าย</t>
  </si>
  <si>
    <t>สูงกว่า</t>
  </si>
  <si>
    <t>งบทดลอง</t>
  </si>
  <si>
    <t>เครดิต</t>
  </si>
  <si>
    <t>งบแสดงฐานะการเงิน</t>
  </si>
  <si>
    <t>ทรัพย์สิน</t>
  </si>
  <si>
    <t>ทรัพย์สินตามงบทรัพย์สิน</t>
  </si>
  <si>
    <t>-</t>
  </si>
  <si>
    <t xml:space="preserve">องค์การบริหารส่วนตำบลโนนแดง     อำเภอโนนแดง     จังหวัดนครราชสีมา       </t>
  </si>
  <si>
    <t>รายรับตามประมาณการ</t>
  </si>
  <si>
    <t>รายรับ</t>
  </si>
  <si>
    <t>ค่าธรรมเนียม  ค่าปรับและค่าใบอนุญาต</t>
  </si>
  <si>
    <t>รวมเงินตามประมาณการรายรับทั้งสิ้น</t>
  </si>
  <si>
    <t>รวมเงินอุดหนุนที่รัฐบาลให้โดยระบุวัตถุประสงค์</t>
  </si>
  <si>
    <t>รวมรายรับทั้งสิ้น</t>
  </si>
  <si>
    <t>ประมาณการ</t>
  </si>
  <si>
    <t>รายรับจริง</t>
  </si>
  <si>
    <t>สูง</t>
  </si>
  <si>
    <t>ต่ำ</t>
  </si>
  <si>
    <t>+</t>
  </si>
  <si>
    <t>รายจ่ายตามประมาณการ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</si>
  <si>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</si>
  <si>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</si>
  <si>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</si>
  <si>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</si>
  <si>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</si>
  <si>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</si>
  <si>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</si>
  <si>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(ต่ำกว่า)</t>
  </si>
  <si>
    <t>รวมรายจ่ายตามประมาณการรายจ่ายทั้งสิ้น</t>
  </si>
  <si>
    <t>รวมรายจ่ายทั้งสิ้น</t>
  </si>
  <si>
    <t>กระดาษทำการ</t>
  </si>
  <si>
    <t>เดบิท</t>
  </si>
  <si>
    <t>ใบผ่านรายการบัญชีทั่วไป</t>
  </si>
  <si>
    <t>(ปรับปรุง)</t>
  </si>
  <si>
    <t>(ปิดบัญชี)</t>
  </si>
  <si>
    <t>หนี้สินและทุน</t>
  </si>
  <si>
    <t>เงินสะสม</t>
  </si>
  <si>
    <t>รวม</t>
  </si>
  <si>
    <t>รายจ่ายจริง</t>
  </si>
  <si>
    <t>เงินอุดหนุนเฉพาะกิจ</t>
  </si>
  <si>
    <t>เงินทุนสำรองเงินสะสม</t>
  </si>
  <si>
    <t>ประเภททรัพย์สิน</t>
  </si>
  <si>
    <t>จำนวนเงิน</t>
  </si>
  <si>
    <t>รายจ่ายที่จ่ายจากเงินอุดหนุนเฉพาะกิจ</t>
  </si>
  <si>
    <t>เงินสด</t>
  </si>
  <si>
    <t>เงินรายรับ</t>
  </si>
  <si>
    <t>รายจ่ายค้างจ่าย</t>
  </si>
  <si>
    <t>หมายเหตุ</t>
  </si>
  <si>
    <t>เงินอุดหนุนที่รัฐบาลให้โดยระบุวัตถุประสงค์</t>
  </si>
  <si>
    <t>รายจ่ายที่จ่ายจากเงินอุดหนุนที่รัฐบาลให้โดยระบุวัตถุประสงค์</t>
  </si>
  <si>
    <t>เงินเดือน (ฝ่ายการเมือง)</t>
  </si>
  <si>
    <t>เงินเดือน (ฝ่ายประจำ)</t>
  </si>
  <si>
    <t>รายจ่ายอื่น</t>
  </si>
  <si>
    <t>สินทรัพย์</t>
  </si>
  <si>
    <t>สินทรัพย์หมุนเวียน</t>
  </si>
  <si>
    <t>เงินสดและเงินฝากธนาคาร</t>
  </si>
  <si>
    <t>รายได้จากรัฐบาลค้างรับ</t>
  </si>
  <si>
    <t>ลูกหนี้เงินทุนโครงการเศรษฐกิจชุมชน</t>
  </si>
  <si>
    <t>รวมสินทรัพย์หมุนเวียน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</si>
  <si>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</si>
  <si>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</si>
  <si>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หนี้สิน</t>
  </si>
  <si>
    <t>หนี้สินหมุนเวียน</t>
  </si>
  <si>
    <t>รวมหนี้สินหมุนเวียน</t>
  </si>
  <si>
    <t>รวมหนี้สิน</t>
  </si>
  <si>
    <t>รวมเงินสะสม</t>
  </si>
  <si>
    <t>รวมหนี้สินและเงินสะสม</t>
  </si>
  <si>
    <t>หมายเหตุประกอบงบแสดงฐานะการเงิน</t>
  </si>
  <si>
    <t>ก. อสังหาริมทรัพย์</t>
  </si>
  <si>
    <t>ที่ดิน</t>
  </si>
  <si>
    <t>ข. สังหาริมทรัพย์</t>
  </si>
  <si>
    <t>ราคาทรัพย์สิน</t>
  </si>
  <si>
    <t>แหล่งที่มาของทรัพย์สินทั้งหมด</t>
  </si>
  <si>
    <t>ชื่อ</t>
  </si>
  <si>
    <t xml:space="preserve">เงินฝากธนาคาร  </t>
  </si>
  <si>
    <t>ลูกหนี้ภาษีบำรุงท้องที่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</si>
  <si>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</si>
  <si>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</si>
  <si>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</si>
  <si>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</si>
  <si>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</si>
  <si>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</si>
  <si>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เงินประกันสัญญา</t>
  </si>
  <si>
    <t>รายรับจริงสูงกว่ารายจ่ายจริง</t>
  </si>
  <si>
    <t>งบ</t>
  </si>
  <si>
    <t>งบประมาณ</t>
  </si>
  <si>
    <t>หมายเหตุ  ระบุเงินงบประมาณหรือเงินอุดหนุนระบุวัตถุประสงค์/เฉพาะกิจ</t>
  </si>
  <si>
    <t>งานบริหารงานทั่วไป</t>
  </si>
  <si>
    <t>งานบริหารงานคลัง</t>
  </si>
  <si>
    <t>งบบุคลากร</t>
  </si>
  <si>
    <t>งบลงทุน</t>
  </si>
  <si>
    <t>งบเงินอุดหนุน</t>
  </si>
  <si>
    <t>งานบริหารงานทั่วไปเกี่ยวกับการรักษาความสงบภายใน</t>
  </si>
  <si>
    <t>งานเทศกิจ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</si>
  <si>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</si>
  <si>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</si>
  <si>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</si>
  <si>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งานศึกษาไม่กำหนดระดับ</t>
  </si>
  <si>
    <t>งานบริหารทั่วไปเกี่ยวกับสาธารณสุข</t>
  </si>
  <si>
    <t>งานบริการสาธารณสุขและงานสาธารณสุขอื่น</t>
  </si>
  <si>
    <t>งานศูนย์บริการสาธารณสุข</t>
  </si>
  <si>
    <t>งานบริหารทั่วไปเกี่ยวกับสังคมสงเคราะห์</t>
  </si>
  <si>
    <t>งานสวัสดิการสังคมและสังคมสงเคราะห์</t>
  </si>
  <si>
    <t>งานไฟฟ้าถนน</t>
  </si>
  <si>
    <t>งานสวนสาธารณะ</t>
  </si>
  <si>
    <t>งานส่งเสริมและสนับสนุนความเข้มแข็งชุมชน</t>
  </si>
  <si>
    <t>งานบริหารทั่วไปเกี่ยวกับศาสนาวัฒนธรรมและนันทนาการ</t>
  </si>
  <si>
    <t>งานกีฬาและนันทนาการ</t>
  </si>
  <si>
    <t>งานศาสนาและวัฒนธรรมท้องถิ่น</t>
  </si>
  <si>
    <t>งานบริหารทั่วไปเกี่ยวกับอุตสาหกรรมและการโยธา</t>
  </si>
  <si>
    <t>งานก่อสร้างโครงสร้างพื้นฐาน</t>
  </si>
  <si>
    <t>งานส่งเสริมการเกษตร</t>
  </si>
  <si>
    <t>งานอนุรักษ์แหล่งน้ำและป่าไม้</t>
  </si>
  <si>
    <t>งานกิจการประปา</t>
  </si>
  <si>
    <t>งานตลาดสด</t>
  </si>
  <si>
    <t>งานโรงฆ่าสัตว์</t>
  </si>
  <si>
    <t>รายงานรายจ่ายในการดำเนินงานที่จ่ายจากเงินรายรับตามแผนงานรวม</t>
  </si>
  <si>
    <t>บริหารงานทั่วไป</t>
  </si>
  <si>
    <t>การรักษาความสงบภายใน</t>
  </si>
  <si>
    <t>การศึกษา</t>
  </si>
  <si>
    <t>สาธารณสุข</t>
  </si>
  <si>
    <t>สังคมสงเคราะห์</t>
  </si>
  <si>
    <t>เคหะและชุมชน</t>
  </si>
  <si>
    <t>สร้างความเข้มแข็งของชุมชน</t>
  </si>
  <si>
    <t>การศาสนาวัฒนธรรมและนันทนาการ</t>
  </si>
  <si>
    <t>อุตสาหกรรมและการโยธา</t>
  </si>
  <si>
    <t>การเกษตร</t>
  </si>
  <si>
    <t>การพาณิชย์</t>
  </si>
  <si>
    <t>อาคารสำนักงาน</t>
  </si>
  <si>
    <t>อาคารศูนย์ป้องกันภัยฝ่ายพลเรือน</t>
  </si>
  <si>
    <t>อาคารศูนย์พัฒนาเด็กเล็ก</t>
  </si>
  <si>
    <t>โรงจอดรถยนต์</t>
  </si>
  <si>
    <t>หอประปา โรงสูบน้ำ และถังเก็บน้ำ</t>
  </si>
  <si>
    <t>รายได้</t>
  </si>
  <si>
    <t>งบแสดงผลการดำเนินงานจ่ายจากเงินรายรับ</t>
  </si>
  <si>
    <t>รวมรายจ่าย</t>
  </si>
  <si>
    <t>รวมรายรับ</t>
  </si>
  <si>
    <t>รวมจ่ายจากเงินงบประมาณ</t>
  </si>
  <si>
    <t>งบแสดงผลการดำเนินงานจ่ายจากเงินรายรับและเงินสะสม</t>
  </si>
  <si>
    <t>รายจ่ายจากเงินสะสม</t>
  </si>
  <si>
    <t>รายงานรายจ่ายในการดำเนินงานที่จ่ายจากเงินสะสม</t>
  </si>
  <si>
    <t>เจ้าหนี้เงินสะสม</t>
  </si>
  <si>
    <t>ค่าอาหารเสริม (นม)</t>
  </si>
  <si>
    <t>อาคารเก็บพัสดุ</t>
  </si>
  <si>
    <t>จำนวน</t>
  </si>
  <si>
    <t>(ลงชื่อ)....................................................      (ลงชื่อ)...................................................        (ลงชื่อ)........................................................</t>
  </si>
  <si>
    <t>รายงานรายจ่ายในการดำเนินงานที่จ่ายจากเงินรายรับตามแผนงานการศึกษา</t>
  </si>
  <si>
    <t>รายงานรายจ่ายในการดำเนินงานที่จ่ายจากเงินรายรับตามแผนงานงบกลาง</t>
  </si>
  <si>
    <t>รายงานรายจ่ายในการดำเนินงานที่จ่ายจากเงินรายรับตามแผนงานบริหารงานทั่วไป</t>
  </si>
  <si>
    <t>รายงานรายจ่ายในการดำเนินงานที่จ่ายจากเงินรายรับตามแผนงานการรักษาความสงบภายใน</t>
  </si>
  <si>
    <t>รายงานรายจ่ายในการดำเนินงานที่จ่ายจากเงินรายรับตามแผนงานสาธารณสุข</t>
  </si>
  <si>
    <t>รายงานรายจ่ายในการดำเนินงานที่จ่ายจากเงินรายรับตามแผนงานสังคมสงเคราะห์</t>
  </si>
  <si>
    <t>รายงานรายจ่ายในการดำเนินงานที่จ่ายจากเงินรายรับตามแผนงานเคหะและชุมชน</t>
  </si>
  <si>
    <t>งบดำเนินงาน</t>
  </si>
  <si>
    <t>รายงานรายจ่ายในการดำเนินงานที่จ่ายจากเงินรายรับตามแผนงานสร้างความเข้มแข็งของชุมชน</t>
  </si>
  <si>
    <t>รายงานรายจ่ายในการดำเนินงานที่จ่ายจากเงินรายรับตามแผนงานการศาสนาวัฒนธรรมและนันทนาการ</t>
  </si>
  <si>
    <t>รายงานรายจ่ายในการดำเนินงานที่จ่ายจากเงินรายรับตามแผนงานอุตสาหกรรมและการโยธา</t>
  </si>
  <si>
    <t>รายงานรายจ่ายในการดำเนินงานที่จ่ายจากเงินรายรับตามแผนงานการเกษตร</t>
  </si>
  <si>
    <t>รายงานรายจ่ายในการดำเนินงานที่จ่ายจากเงินรายรับตามแผนงานการพาณิชย์</t>
  </si>
  <si>
    <t>งบแสดงผลการดำเนินงานจ่ายจากเงินรายรับ  เงินสะสมและเงินทุนสำรองเงินสะสม</t>
  </si>
  <si>
    <t>ชื่อ - สกุล  ผู้ยืม</t>
  </si>
  <si>
    <t>โครงการที่ยืม</t>
  </si>
  <si>
    <t>กลุ่มเลี้ยงสุกรบ้านจาบ  ม.9</t>
  </si>
  <si>
    <t>โรงเรียนอนุบาล อบต.โนนแดง</t>
  </si>
  <si>
    <t>ป้อมตำรวจ</t>
  </si>
  <si>
    <t>บริจาค</t>
  </si>
  <si>
    <t>ค่าก่อสร้างสิ่งสาธารณูปโภค</t>
  </si>
  <si>
    <t>(ตะเภาหนุน - หนองบง)</t>
  </si>
  <si>
    <t>ณ  วันที่  30  กันยายน  2561</t>
  </si>
  <si>
    <t>สำหรับปี  สิ้นสุดวันที่  30  กันยายน  2561</t>
  </si>
  <si>
    <t>ตั้งแต่วันที่  1  ตุลาคม  2560  ถึง  วันที่  30  กันยายน  2561</t>
  </si>
  <si>
    <t>เงินฝาก ธกส. ออมทรัพย์ (01685-2-57339-7)</t>
  </si>
  <si>
    <t>เงินฝาก ธกส. ออมทรัพย์ (01685-8-00021-3)</t>
  </si>
  <si>
    <t>เงินฝาก ธ.กรุงไทย ออมทรัพย์ (340-0-20687-3)</t>
  </si>
  <si>
    <t>เงินฝาก ธ.ออมสิน เผื่อเรียก (020050414695)</t>
  </si>
  <si>
    <t>เงินฝาก ธ.ออมสิน เผื่อเรียกพิเศษ (300032505624)</t>
  </si>
  <si>
    <t>เงินรับฝากภาษีหัก ณ ที่จ่าย</t>
  </si>
  <si>
    <t>เงินรับฝากประกันสัญญา</t>
  </si>
  <si>
    <t>เงินรับฝากเงินทุนโครงการเศรษฐกิจชุมชน</t>
  </si>
  <si>
    <t>เงินรับฝากอื่น ๆ  เงินรอคืนจังหวัด</t>
  </si>
  <si>
    <t>เงินรับฝากอื่น ๆ  เงินประกันสัญญา</t>
  </si>
  <si>
    <t>เงินรับฝากอื่น ๆ  เงินประกันการใช้น้ำประปา</t>
  </si>
  <si>
    <t>เงินรับฝากอื่น ๆ  เงินรางวัลนำจับ</t>
  </si>
  <si>
    <t>ค่าครุภัณฑ์ (อุดหนุนเฉพาะกิจ)</t>
  </si>
  <si>
    <t>ปี 2561</t>
  </si>
  <si>
    <t>เงินรับฝาก</t>
  </si>
  <si>
    <t>กลุ่มเลี้ยงโคขุนบ้านตะเภาหนุน ม.2</t>
  </si>
  <si>
    <t>กลุ่มส่งเสริมอาชีพเลี้ยงสุกรบ้านดอนตัดเรือ ม.6</t>
  </si>
  <si>
    <t>กลุ่มเลี้ยงสุกรบ้านระหันค่าย ม.7</t>
  </si>
  <si>
    <t>กลุ่มส่งเสริมอาชีพเลี้ยงสุกรบ้านดอนตะหนิน ม.5</t>
  </si>
  <si>
    <t>เงินทุนส่งเสริมอาชีพเลี้ยงโคขุนบ้านหนองตาโล ม.14</t>
  </si>
  <si>
    <t>กลุ่มส่งเสริมอาชีพเลี้ยงไก่พื้นบ้านไทยสามัคคี ม.17</t>
  </si>
  <si>
    <t>กลุ่มเลี้ยงโคขุนบ้านหนองบง ม.8</t>
  </si>
  <si>
    <t>กลุ่มส่งเสริมอาชีพบ้านหนองมน ม.16</t>
  </si>
  <si>
    <t>กลุ่มร้านค้าชุมชนบ้านหนองบง ม.8</t>
  </si>
  <si>
    <t>ครุภัณฑ์งานบ้านงานครัว</t>
  </si>
  <si>
    <t>จัดซื้อผ้าม่านพร้อมอุปกรณ์</t>
  </si>
  <si>
    <t>ก่อสร้างถนน คสล.บ้านจาบ หมู่ที่ 9 (ถนนรอบหมู่บ้าน)</t>
  </si>
  <si>
    <t>ก่อสร้างถนน คสล.บ้านจาบ หมู่ที่ 9 (ทางเข้าหมู่บ้าน-</t>
  </si>
  <si>
    <t>หน้าวัดบ้านจาบ)</t>
  </si>
  <si>
    <t>ก่อสร้างถนน คสล.บ้านดอนตะหนิน หมู่ที่ 5</t>
  </si>
  <si>
    <t>(สายบ้านนางเจริญ-วัดป่าพุธฐานิโย)</t>
  </si>
  <si>
    <t>ก่อสร้างถนน คสล.บ้านดอนตัดเรือ หมู่ที่ 6</t>
  </si>
  <si>
    <t>(ซอยบ้านนายเลิศ-บ้านนายประสิทธิ์)</t>
  </si>
  <si>
    <t>ก่อสร้างถนน คสล.บ้านตะเภาหนุน หมู่ที่ 2</t>
  </si>
  <si>
    <t>ก่อสร้างถนน คสล.บ้านไทยสามัคคี  หมู่ที่ 17</t>
  </si>
  <si>
    <t>(บ้านนางจัด - สระหนองบง)</t>
  </si>
  <si>
    <t>ก่อสร้างถนน คสล.บ้านระหันค่าย หมู่ที่ 7</t>
  </si>
  <si>
    <t>(บ้านนายชุ่ม - โนนผีน้อย)</t>
  </si>
  <si>
    <t>ก่อสร้างถนน คสล.บ้านหนองตาโล หมู่ที่ 14</t>
  </si>
  <si>
    <t>(บ้านนายชม - บ้านนายมนเทียร)</t>
  </si>
  <si>
    <t>ก่อสร้างถนน คสล.บ้านหนองบง หมู่ที่ 8</t>
  </si>
  <si>
    <t>(หนองบง - ตะเภาหนุน)</t>
  </si>
  <si>
    <t>ก่อสร้างถนน คสล.บ้านหนองมน หมู่ที่ 16</t>
  </si>
  <si>
    <t>(จากบ้านหนองมน - ร.พ.โนนแดง)</t>
  </si>
  <si>
    <t>ค่าต่อเติมหรือดัดแปลง</t>
  </si>
  <si>
    <t>อาคารบ้านพัก</t>
  </si>
  <si>
    <t>ค่าก่อสร้างสิ่งสาธารณูปการ</t>
  </si>
  <si>
    <t>ต่อเติมโรงเก็บพัสดุ อบต.โนนแดง</t>
  </si>
  <si>
    <t>ก่อสร้างอาคารศูนย์พัฒนาคุณภาพชีวิตและส่งเสริมอาชีพ</t>
  </si>
  <si>
    <t>ผู้สูงอายุ</t>
  </si>
  <si>
    <t xml:space="preserve">           (นางสาวศิริวรรณ  ตู้จำนงค์)                    (นายสิทธิเดช  วิระชัย)                            (นายไพโรจน์  พัฒนเดชากูล)</t>
  </si>
  <si>
    <t xml:space="preserve">                ผู้อำนวยการกองคลัง              ปลัดองค์การบริหารส่วนตำบลโนนแดง            นายกองค์การบริหารส่วนตำบลโนนแดง </t>
  </si>
  <si>
    <t>บวก</t>
  </si>
  <si>
    <t>รายรับจริงสูงกว่ารายจ่ายจริงหลังหักเงินทุนสำรองเงินสะสม</t>
  </si>
  <si>
    <t>หัก</t>
  </si>
  <si>
    <t>จ่ายขาดเงินสะสม</t>
  </si>
  <si>
    <t>เงินรับฝากอื่น ๆ  เงินรอคืนสำนักงานพัฒนาสังคมฯ</t>
  </si>
  <si>
    <t>เงินอุดหนุนระบุวัตถุประสงค์/เฉพาะกิจ</t>
  </si>
  <si>
    <t>รวมจ่ายจากเงินอุดหนุนระบุวัตถุประสงค์/เฉพาะกิจ</t>
  </si>
  <si>
    <t>ค่าธรรมเนียมค่าปรับและใบอนุญาต</t>
  </si>
  <si>
    <t>เงินอุดหนุนทั่วไป</t>
  </si>
  <si>
    <t>เงินอุดหนุนทั่วไประบุวัตถุประสงค์/เฉพาะกิจ</t>
  </si>
  <si>
    <t>งบแสดงผลการดำเนินงานจ่ายจากเงินรายรับ  เงินสะสม  เงินทุนสำรองเงินสะสมและเงินกู้</t>
  </si>
  <si>
    <t>..................................................................</t>
  </si>
  <si>
    <t>(นางสาวศิริวรรณ  ตู้จำนงค์)</t>
  </si>
  <si>
    <t>(นายสิทธิเดช  วิระชัย)</t>
  </si>
  <si>
    <t>........................................................................</t>
  </si>
  <si>
    <t>(นายไพโรจน์  พัฒนเดชากูล)</t>
  </si>
  <si>
    <t>ผู้อำนวยการกองคลัง</t>
  </si>
  <si>
    <t>ปลัดองค์การบริหารส่วนตำบลโนนแดง</t>
  </si>
  <si>
    <t>..................................................................................</t>
  </si>
  <si>
    <t>นายกองค์การบริหารส่วนตำบลโนนแดง</t>
  </si>
  <si>
    <t>ลงชื่อ</t>
  </si>
  <si>
    <t>(ลงชื่อ)</t>
  </si>
  <si>
    <t>รายละเอียดแนบท้ายหมายเหตุ 8  เงินสะสม</t>
  </si>
  <si>
    <t>จำนวนเงินที่</t>
  </si>
  <si>
    <t>ได้รับอนุมัติ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</si>
  <si>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</si>
  <si>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</si>
  <si>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</si>
  <si>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</si>
  <si>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 xml:space="preserve">     ทั้งนี้  ได้รับอนุมัติให้จ่ายเงินสะสมที่อยู่ระหว่างดำเนินการจำนวน</t>
  </si>
  <si>
    <t>(ลงชื่อ)...............................................      (ลงชื่อ)...................................................         (ลงชื่อ)........................................................</t>
  </si>
  <si>
    <t xml:space="preserve">        (นางสาวศิริวรรณ  ตู้จำนงค์)                      (นายสิทธิเดช  วิระชัย)                          (นายไพโรจน์  พัฒนเดชากูล)</t>
  </si>
  <si>
    <t xml:space="preserve">           ผู้อำนวยการกองคลัง                 ปลัดองค์การบริหารส่วนตำบลโนนแดง             นายกองค์การบริหารส่วนตำบลโนนแดง </t>
  </si>
  <si>
    <t>ทุนทรัพย์สิน</t>
  </si>
  <si>
    <t>หมายเหตุ  2  งบทรัพย์สิน</t>
  </si>
  <si>
    <t>หมายเหตุ  3  เงินสดและเงินฝากธนาคาร</t>
  </si>
  <si>
    <t>หมายเหตุ  5  ลูกหนี้เงินทุนโครงการเศรษฐกิจชุมชน</t>
  </si>
  <si>
    <t>หมายเหตุ  6  รายจ่ายค้างจ่าย</t>
  </si>
  <si>
    <t>หมายเหตุ  7  เงินรับฝาก</t>
  </si>
  <si>
    <t>หมายเหตุ  8  เงินสะสม</t>
  </si>
  <si>
    <t>เข้มแข็งของชุมชน</t>
  </si>
  <si>
    <t>ส่วนตำบล  ตามมาตรา  40  และมาตรา  41  แห่งพระราชบัญญัติสภาตำบลและองค์การบริหารส่วนตำบล  พ.ศ. 2537</t>
  </si>
  <si>
    <t>บัญญัติให้จัดตั้งองค์การบริหารส่วนตำบล  และให้โอนบรรดางบประมาณ  ทรัพย์สิน  สิทธิ  สิทธิเรียกร้องหนี้  และเจ้าหน้าที่</t>
  </si>
  <si>
    <t>ของสภาตำบลไปเป็นขององค์การบริหารส่วนตำบล  รัฐมนตรีว่าการกระทรวงมหาดไทยจึงให้สภาตำบลโนนแดง  อำเภอ</t>
  </si>
  <si>
    <t>โนนแดง  จังหวัดนครราชสีมา  เป็นองค์การบริหารส่วนตำบลโนนแดง  ตามประกาศในราชกิจจานุเบกษา  เล่มที่  113</t>
  </si>
  <si>
    <t>ตอนพิเศษ  52ง  ลงวันที่  25  ธันวาคม  2539  แล้ว  โดยมีผลใช้บังคับตั้งแต่วันที่  23  กุมภาพันธ์  2540  เป็นต้นไป</t>
  </si>
  <si>
    <t>หมายเหตุ  1  สรุปนโยบายการบัญชีที่สำคัญ</t>
  </si>
  <si>
    <t>การบันทึกบัญชีเพื่อจัดทำงบแสดงฐานะการเงิน  เป็นไปตามเกณฑ์เงินสดและเกณฑ์คงค้าง  ตามประกาศ</t>
  </si>
  <si>
    <t>กระทรวงมหาดไทย  เรื่อง  หลักเกณฑ์และวิธีปฏิบัติการบันทึกบัญชี  การจัดทำทะเบียน  และรายงานการเงินขององค์กร</t>
  </si>
  <si>
    <t>ข้อมูลทั่วไป</t>
  </si>
  <si>
    <t>องค์การบริหารส่วนตำบลโนนแดง  ได้จัดตั้งขึ้นตามประกาศกระทรวงมหาดไทย  เรื่อง  จัดตั้งองค์การบริหาร</t>
  </si>
  <si>
    <t>และหนังสือสั่งการที่เกี่ยวข้อง</t>
  </si>
  <si>
    <t>ปกครองส่วนท้องถิ่น  เมื่อวันที่  20  มีนาคม  พ.ศ.  2558  และที่แก้ไขเพิ่มเติม  (ฉบับที่  2)  ลงวันที่  21  มีนาคม  2561</t>
  </si>
  <si>
    <t>ครุภัณฑ์สำนักงาน</t>
  </si>
  <si>
    <t>ครุภัณฑ์ยานพาหนะและขนส่ง</t>
  </si>
  <si>
    <t>ครุภัณฑ์การเกษตร</t>
  </si>
  <si>
    <t>ครุภัณฑ์โรงงาน</t>
  </si>
  <si>
    <t>ครุภัณฑ์สำรวจ</t>
  </si>
  <si>
    <t>ครุภัณฑ์โฆษณาและเผยแพร่</t>
  </si>
  <si>
    <t>กระดาษทำการพิสูจน์ยอดงบทรัพย์สิน</t>
  </si>
  <si>
    <t>ยอดคงเหลือ</t>
  </si>
  <si>
    <t>รับเพิ่มงวดนี้</t>
  </si>
  <si>
    <t>จำหน่ายบัญชี</t>
  </si>
  <si>
    <t>งวดนี้</t>
  </si>
  <si>
    <t>รายการปรับปรุง</t>
  </si>
  <si>
    <t>เพิ่ม</t>
  </si>
  <si>
    <t>ลด</t>
  </si>
  <si>
    <t>ยอดหลังปรับปรุง</t>
  </si>
  <si>
    <t>ยอดยกไป</t>
  </si>
  <si>
    <t>ลำดับที่</t>
  </si>
  <si>
    <t>เลขที่ฎีกา</t>
  </si>
  <si>
    <t>วันที่จ่าย</t>
  </si>
  <si>
    <t>รหัสครุภัณฑ์</t>
  </si>
  <si>
    <t>ราคา</t>
  </si>
  <si>
    <t>วันที่ส่งมอบ</t>
  </si>
  <si>
    <t>แหล่งเงิน/หมวดรายจ่าย</t>
  </si>
  <si>
    <t>659/61</t>
  </si>
  <si>
    <t>660/61</t>
  </si>
  <si>
    <t>662/61</t>
  </si>
  <si>
    <t>663/61</t>
  </si>
  <si>
    <t>664/61</t>
  </si>
  <si>
    <t>727/61</t>
  </si>
  <si>
    <t>15 ตัว</t>
  </si>
  <si>
    <t>4 ตัว</t>
  </si>
  <si>
    <t>1 เครื่อง</t>
  </si>
  <si>
    <t>1 หลัง</t>
  </si>
  <si>
    <t>1 ชุด</t>
  </si>
  <si>
    <t>1 บอร์ด</t>
  </si>
  <si>
    <t>432 61 0030-0044</t>
  </si>
  <si>
    <t>เครื่องคอมพิวเตอร์สำหรับงานประมวลผล แบบที่ 2</t>
  </si>
  <si>
    <t>เครื่องสำรองไฟ</t>
  </si>
  <si>
    <t>ตู้กระจกวางโชว์สินค้า</t>
  </si>
  <si>
    <t>โต๊ะพับหน้าไม้อัดปิดโฟเมก้าขาว</t>
  </si>
  <si>
    <t>ตู้โชว์ผลงานศูนย์พัฒนาคุณภาพผู้สูงอายุ</t>
  </si>
  <si>
    <t>บอร์ดประชาสัมพันธ์ศูนย์</t>
  </si>
  <si>
    <t>432 61 0045-0048</t>
  </si>
  <si>
    <t>416 61 0041</t>
  </si>
  <si>
    <t>416 61 0042</t>
  </si>
  <si>
    <t>416 61 0043</t>
  </si>
  <si>
    <t>416 61 0044</t>
  </si>
  <si>
    <t>416 61 0045</t>
  </si>
  <si>
    <t>416 61 0046</t>
  </si>
  <si>
    <t>416 61 0047</t>
  </si>
  <si>
    <t>416 61 0048</t>
  </si>
  <si>
    <t>416 61 0049</t>
  </si>
  <si>
    <t>406 61 0059</t>
  </si>
  <si>
    <t>400 61 0118</t>
  </si>
  <si>
    <t>406 61 0058</t>
  </si>
  <si>
    <t>400 61 0119-0122</t>
  </si>
  <si>
    <t>406 61 0060</t>
  </si>
  <si>
    <t>601 61 0004</t>
  </si>
  <si>
    <t>รายรับสูงกว่ารายจ่าย</t>
  </si>
  <si>
    <t>00410</t>
  </si>
  <si>
    <t>00110</t>
  </si>
  <si>
    <t>00210</t>
  </si>
  <si>
    <t>00240</t>
  </si>
  <si>
    <t>00411</t>
  </si>
  <si>
    <t>00111</t>
  </si>
  <si>
    <t>00113</t>
  </si>
  <si>
    <t>00211</t>
  </si>
  <si>
    <t>00212</t>
  </si>
  <si>
    <t>00241</t>
  </si>
  <si>
    <t>00242</t>
  </si>
  <si>
    <t>00120</t>
  </si>
  <si>
    <t>00220</t>
  </si>
  <si>
    <t>00230</t>
  </si>
  <si>
    <t>00250</t>
  </si>
  <si>
    <t>00260</t>
  </si>
  <si>
    <t>00121</t>
  </si>
  <si>
    <t>00223</t>
  </si>
  <si>
    <t>00231</t>
  </si>
  <si>
    <t>00251</t>
  </si>
  <si>
    <t>00252</t>
  </si>
  <si>
    <t>00262</t>
  </si>
  <si>
    <t>00263</t>
  </si>
  <si>
    <t>00310</t>
  </si>
  <si>
    <t>00320</t>
  </si>
  <si>
    <t>00330</t>
  </si>
  <si>
    <t>00311</t>
  </si>
  <si>
    <t>00312</t>
  </si>
  <si>
    <t>00321</t>
  </si>
  <si>
    <t>00322</t>
  </si>
  <si>
    <t>ณ  วันที่  30  กันยายน  2562</t>
  </si>
  <si>
    <t>ปี 2562</t>
  </si>
  <si>
    <t>สำหรับปี  สิ้นสุดวันที่  30  กันยายน  2562</t>
  </si>
  <si>
    <t>2561</t>
  </si>
  <si>
    <t>2562</t>
  </si>
  <si>
    <t>เงินที่มีผู้อุทิศให้</t>
  </si>
  <si>
    <t>ที่ดินที่มีกรรมสิทธิ์</t>
  </si>
  <si>
    <t>อาคาร</t>
  </si>
  <si>
    <t>อาคารเพื่อประโยชน์อื่น</t>
  </si>
  <si>
    <t>สิ่งปลูกสร้าง</t>
  </si>
  <si>
    <t>สินทรัพย์โครงสร้างพื้นฐาน</t>
  </si>
  <si>
    <t>สินทรัพย์โครงสร้างพื้นฐานอื่น</t>
  </si>
  <si>
    <t>ครุภัณฑ์</t>
  </si>
  <si>
    <t>ครุภัณฑ์ไฟฟ้าและวิทยุ</t>
  </si>
  <si>
    <t>ครุภัณฑ์ก่อสร้าง</t>
  </si>
  <si>
    <t>ครุภัณฑ์คอมพิวเตอร์</t>
  </si>
  <si>
    <t>ครุภัณฑ์การศึกษา</t>
  </si>
  <si>
    <t>ครุภัณฑ์อื่น</t>
  </si>
  <si>
    <t>ตั้งแต่วันที่  1  ตุลาคม  2561  ถึงวันที่  30  กันยายน  2562</t>
  </si>
  <si>
    <t>งบรายรับ-รายจ่ายตามงบประมาณ  ประจำปี  2562</t>
  </si>
  <si>
    <t>องค์การบริหารส่วนตำบลโนนแดง  อ.โนนแดง  จ.นครราชสีมา</t>
  </si>
  <si>
    <t>รายละเอียดทรัพย์สินเพิ่ม  ปีงบประมาณ  2562</t>
  </si>
  <si>
    <t>เลขที่  3400206873</t>
  </si>
  <si>
    <t xml:space="preserve">ธนาคารกรุงไทย  จำกัด (มหาชน)  ประเภทออมทรัพย์  </t>
  </si>
  <si>
    <t>ธนาคารเพื่อการเกษตรและสหกรณ์การเกษตร</t>
  </si>
  <si>
    <t>ประเภท ออมทรัพย์  เลขที่  01-685-2-57339-7</t>
  </si>
  <si>
    <t>ประเภท ออมทรัพย์  เลขที่  01-685-8-00021-3</t>
  </si>
  <si>
    <t>ธนาคารออมสิน  ประเภท  ออมทรัพย์  เลขที่</t>
  </si>
  <si>
    <t>300032505624</t>
  </si>
  <si>
    <t>ปี  2562</t>
  </si>
  <si>
    <t>ปี  2561</t>
  </si>
  <si>
    <t>หมายเหตุ  4  รายได้จากรัฐบาลค้างรับ</t>
  </si>
  <si>
    <t>อาคารต่าง ๆ</t>
  </si>
  <si>
    <t>สำหรับปี สิ้นสุดวันที่  30  กันยายน  2562</t>
  </si>
  <si>
    <t>เลขที่สัญญากู้เงิน 10/2562-กลุ่มร้านค้าชุมชนบ้านหนองบง ม.8</t>
  </si>
  <si>
    <t>เลขที่สัญญากู้เงิน 1/2562-กลุ่มเลี้ยงโคขุนบ้านตะเภาหนุน ม.2</t>
  </si>
  <si>
    <t>เลขที่สัญญากู้เงิน 8/2562-กลุ่มเลี้ยงโคขุนบ้านหนองบง ม.8</t>
  </si>
  <si>
    <t>เลขที่สัญญากู้เงิน 5/2562-กลุ่มเลี้ยงสุกรบ้านจาบ ม.9</t>
  </si>
  <si>
    <t>เลขที่สัญญากู้เงิน 4/2562-กลุ่มเลี้ยงสุกรบ้านระหันค่าย ม.7</t>
  </si>
  <si>
    <t>เลขที่สัญญากู้เงิน 9/2562-กลุ่มส่งเสริมอาชีพบ้านหนองมน ม.16</t>
  </si>
  <si>
    <t>เลขที่สัญญากู้เงิน 7/2562-กลุ่มส่งเสริมอาชีพเลี้ยงไก่พื้นบ้านไทยสามัคคี ม.17</t>
  </si>
  <si>
    <t>เลขที่สัญญากู้เงิน 2/2562-กลุ่มส่งเสริมอาชีพเลี้ยงสุกรบ้านดอนตะหนิน หมู่ที่ 5</t>
  </si>
  <si>
    <t>เลขที่สัญญากู้เงิน 3/2562-กลุ่มส่งเสริมอาชีพเลี้ยงสุกรบ้านดอนตัดเรือ หมู่ที่ 6</t>
  </si>
  <si>
    <t>เลขที่สัญญากู้เงิน 6/2562-เงินทุนส่งเสริมอาชีพเลี้ยงโคขุนบ้านหนองตาโล ม.14</t>
  </si>
  <si>
    <t>เลขที่สัญญากู้เงิน 7/2562-กลุ่มเลี้ยงโคขุนบ้านหนองบง ม.8</t>
  </si>
  <si>
    <t>เลขที่สัญญากู้เงิน 8/2562-กลุ่มเลี้ยงสุกรบ้านจาบ ม.9</t>
  </si>
  <si>
    <t>เลขที่สัญญากู้เงิน 3/2562-กลุ่มเลี้ยงสุกรบ้านระหันค่าย ม.7</t>
  </si>
  <si>
    <t>เลขที่สัญญากู้เงิน 6/2562-กลุ่มส่งเสริมอาชีพเลี้ยงไก่พื้นบ้านไทยสามัคคี ม.17</t>
  </si>
  <si>
    <t>เลขที่สัญญากู้เงิน 4/2562-กลุ่มส่งเสริมอาชีพเลี้ยงสุกรบ้านดอนตะหนิน หมู่ที่ 5</t>
  </si>
  <si>
    <t>เลขที่สัญญากู้เงิน 2/2562-กลุ่มส่งเสริมอาชีพเลี้ยงสุกรบ้านดอนตัดเรือ หมู่ที่ 6</t>
  </si>
  <si>
    <t>เลขที่สัญญากู้เงิน 5/2562-เงินทุนส่งเสริมอาชีพเลี้ยงโคขุนบ้านหนองตาโล ม.14</t>
  </si>
  <si>
    <t>เงินงบประมาณ</t>
  </si>
  <si>
    <t>แผนงานการศึกษา</t>
  </si>
  <si>
    <t>แผนงานเคหะและชุมชน</t>
  </si>
  <si>
    <t>ปรับปรุงบัญชี</t>
  </si>
  <si>
    <t>รอการปรับปรุง</t>
  </si>
  <si>
    <t>แผนงานอุตสาหกรรมและการโยธา</t>
  </si>
  <si>
    <t>งานส่งเสริมและสนับสนุนความ</t>
  </si>
  <si>
    <t>แผนงานสร้างความเข้มแข็งของชุมชน</t>
  </si>
  <si>
    <t>งานระดับก่อนวัยเรียนและประถมศักษา</t>
  </si>
  <si>
    <t>โครงการก่อสร้างถนนคอนกรีตเสริมเหล็กบ้านไทยสามัคคี หมู่ที่ 17 (บ้านนายสมอน-สระหนองบง)</t>
  </si>
  <si>
    <t>โครงการก่อสร้างท่อลอดเหลี่ยม จำนวน 2 ช่อง บ้านดอนตะหนิน หมู่ที่ 5 (คลองนาดี)</t>
  </si>
  <si>
    <t>โครงการก่อสร้างถนนคอนกรีตเสริมเหล็กบ้านหนองบง หมู่ที่ 8 (ศาลตาปู่หนองบง-อำเภอโนนแดง)</t>
  </si>
  <si>
    <t>โครงการก่อสร้างถนนคอนกรีตเสริมเหล็กบ้านจาบ หมู่ที่ 9 (ป้อมตำรวจ-บ้านจาบ)</t>
  </si>
  <si>
    <t>โครงการก่อสร้างถนนคอนกรีตเสริมเหล็กบ้านหนองตาโล หมู่ที่ 14 (บ้านนายชม-บ้านนายมนเทียร)</t>
  </si>
  <si>
    <t>โครงการก่อสร้างถนนคอนกรีตเสริมเหล็กบ้านหนองมน หมู่ที่ 16 (จากหลัง ร.พ.โนนแดง-บ้านหนองมน)</t>
  </si>
  <si>
    <t>โครงการก่อสร้างวางท่อระบายน้ำ คสล.พร้อมบ่อพัก บ้านตะเภาหนุน หมู่ที่ 2 (จากหน้าโรงสีข้าวผ่านข้างโรงเรียนบ้านตะเภาหนุน)</t>
  </si>
  <si>
    <t>ก่อสร้างอาคารเรียนเด็กเล็ก 200 คน 8 ห้องเรียน ตอกเสาเข็ม โรงเรียนอนุบาลองค์การบริหารส่วนตำบลโนนแดง</t>
  </si>
  <si>
    <t>ซ่อมสร้างถนนลาดยางแอสฟัลท์ติกคอนกรีต รหัสทางหลวงท้องถิ่น นม.2106 สายเจนจบทิศ-บ้านตะเกาหนุน ช่วงบ้านหนองบง-ตะเภาหนุน บ้านหนองบง หมู่ที่ 8</t>
  </si>
  <si>
    <t>ซ่อมสร้างถนนลาดยางแอสฟัลท์ติกคอนกรีต บ้านหนองมน หมู่ที่ 16  (บ้านหนองมน-บ่อขยะ)</t>
  </si>
  <si>
    <t>โครงการก่อสร้างถนนคอนกรีตเสริมเหล็กบ้านระห้นค่ายหมู่ที่ 7 (ซอยบ้านนายประทวน)</t>
  </si>
  <si>
    <t>จัดซื้อครุภัณฑ์ศูนย์พัฒนาคุณภาพชีวิตและส่งเสริมอาชีพ</t>
  </si>
  <si>
    <t>ปรับปรุงอาคารศูนย์พัฒนาคุณภาพชีวิตและส่งเสริมอาชีพ</t>
  </si>
  <si>
    <t>หมายเหตุ  6  รายจ่ายค้างจ่าย (ต่อ)</t>
  </si>
  <si>
    <t>เงินรับฝากเงินรอคืนจังหวัด</t>
  </si>
  <si>
    <t>เงินรับฝากค่าใช้จ่ายอื่น</t>
  </si>
  <si>
    <t xml:space="preserve">เงินรับฝากอื่น ๆ </t>
  </si>
  <si>
    <t>เงินประกันการใช้น้ำประปา</t>
  </si>
  <si>
    <t>เงินรอคืนจังหวัด</t>
  </si>
  <si>
    <t>เงินรางวัลนำจับ</t>
  </si>
  <si>
    <t>เงินรอคืนสำนักงานพัฒนาสังคมและความมั่นคงของมนุษย์</t>
  </si>
  <si>
    <t>จังหวัดนครราชสีมา</t>
  </si>
  <si>
    <t xml:space="preserve">เงินสะสม  1  ตุลาคม  </t>
  </si>
  <si>
    <r>
      <rPr>
        <b/>
        <u val="single"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 เงินทุนสำรองเงินสะสม</t>
    </r>
  </si>
  <si>
    <t>รับคืนเงินสะสม</t>
  </si>
  <si>
    <t>เงินสะสม  30  กันยายน  ประกอบด้วย</t>
  </si>
  <si>
    <t>1. หุ้นในโรงพิมพ์อาสารักษาดินแดน</t>
  </si>
  <si>
    <t>2.  เงินฝาก ก.ส.อ.  หรือ  ก.ส.ท.</t>
  </si>
  <si>
    <t>3.  เงินทุนส่งเสริมอาชีพ</t>
  </si>
  <si>
    <t>4.  เงินฝากกองทุนอื่น ๆ</t>
  </si>
  <si>
    <t>5.  ลูกหนี้ค่าภาษี</t>
  </si>
  <si>
    <t>6.  ลูกหนี้รายได้อื่น ๆ</t>
  </si>
  <si>
    <t>7.  ทรัพย์สินเกิดจากเงินกู้ที่ชำระหนี้แล้ว</t>
  </si>
  <si>
    <t xml:space="preserve">    (ผลต่างระหว่างทรัพย์สินเกิดจากเงินกู้และเจ้าหนี้เงินกู้)</t>
  </si>
  <si>
    <t>8.  เงินสะสมที่สามารถนำไปใช้ได้</t>
  </si>
  <si>
    <r>
      <rPr>
        <b/>
        <sz val="14"/>
        <rFont val="TH SarabunPSK"/>
        <family val="2"/>
      </rPr>
      <t xml:space="preserve">     </t>
    </r>
    <r>
      <rPr>
        <b/>
        <u val="single"/>
        <sz val="14"/>
        <rFont val="TH SarabunPSK"/>
        <family val="2"/>
      </rPr>
      <t>และจะเบิกจ่ายในปีงบประมาณต่อไป  ตามรายละเอียดแนบท้ายหมายเหตุ 8</t>
    </r>
  </si>
  <si>
    <t xml:space="preserve">เงินสะสม  30  กันยายน </t>
  </si>
  <si>
    <t>ก่อสร้างถนนคอนกรีตเสริมเหล็กบ้านจาบ หมู่ที่ 9 (จากโรงปุ๋ยบ้านหนองบงถึงถนนสายนอกไปบ้านจาบ)</t>
  </si>
  <si>
    <t>ก่อสร้างถนนคอนกรีตเสริมเหล็กบ้านดอนตะหนิน หมู่ที่ 5 (จากนานายพูน-วัดป่าพุธฐานิโย)</t>
  </si>
  <si>
    <t>ก่อสร้างถนนคอนกรีตเสริมเหล็กบ้านไทยสามัคคี หมู่ที่ 17 (จากบ้านนายธงชัย-ป้ายเปรม)</t>
  </si>
  <si>
    <t>ก่อสร้างถนนคอนกรีตเสริมเหล็กบ้านระหันค่าย หมู่ที่ 7 (ซอยบ้านนางทองใส)</t>
  </si>
  <si>
    <t>ก่อสร้างถนนคอนกรีตเสริมเหล็กบ้านระหันค่าย หมู่ที่ 7 (หน้าฉางข้าวหมู่บ้าน-บ้านนายหลอม)</t>
  </si>
  <si>
    <t>ก่อสร้างถนนคอนกรีตเสริมเหล็กบ้านหนองตาโล หมู่ที่ 14 (บ้านหนองตาโล-หนองมน)</t>
  </si>
  <si>
    <t>ก่อสร้างถนนคอนกรีตเสริมเหล็กบ้านหนองบง หมู่ที่ 8 (จากศาลปู่ตาถึงเขตเทศบาลตำบลโนนแดง)</t>
  </si>
  <si>
    <t>ตั้งแต่วันที่  1  ตุลาคม  2561  ถึง  วันที่  30  กันยายน  2562</t>
  </si>
  <si>
    <t>งานบริหารทั่วไป</t>
  </si>
  <si>
    <t>เกี่ยวกับเคหะและชุมชน</t>
  </si>
  <si>
    <t xml:space="preserve">งบกลาง  </t>
  </si>
  <si>
    <t>งานวางแผนสถิติและวิชาการ</t>
  </si>
  <si>
    <t>00112</t>
  </si>
  <si>
    <t>00122</t>
  </si>
  <si>
    <t>00123</t>
  </si>
  <si>
    <t>00214</t>
  </si>
  <si>
    <t>00221</t>
  </si>
  <si>
    <t>00224</t>
  </si>
  <si>
    <t>00232</t>
  </si>
  <si>
    <t>00243</t>
  </si>
  <si>
    <t>งานบริหารทั่วไปเกี่ยวกับการสร้างความเข้มแข็งชุมชน</t>
  </si>
  <si>
    <t>00261</t>
  </si>
  <si>
    <t>00333</t>
  </si>
  <si>
    <t>00334</t>
  </si>
  <si>
    <t xml:space="preserve">   เงินเดือน (ฝ่ายการเมือง)</t>
  </si>
  <si>
    <t>รวมทั้งสิ้น</t>
  </si>
  <si>
    <t>จ่ายจริงตรงงบแสดงฐานะการเงิน</t>
  </si>
  <si>
    <t>หมายเหตุประกอบงบแสดงฐานะการเงิน  ประเภท  รายจ่ายค้างจ่าย</t>
  </si>
  <si>
    <t>หมวดรายจ่าย</t>
  </si>
  <si>
    <t xml:space="preserve">  งบกลาง</t>
  </si>
  <si>
    <t xml:space="preserve">  เงินเดือน (ฝ่ายการเมือง)</t>
  </si>
  <si>
    <t xml:space="preserve">  เงินเดือน (ฝ่ายประจำ)</t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</si>
  <si>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</si>
  <si>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</si>
  <si>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</si>
  <si>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</si>
  <si>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 xml:space="preserve">  ค่าครุภัณฑ์</t>
  </si>
  <si>
    <t xml:space="preserve">  ค่าที่ดินและสิ่งก่อสร้าง</t>
  </si>
  <si>
    <t xml:space="preserve">  รายจ่ายอื่น </t>
  </si>
  <si>
    <t xml:space="preserve">  เงินอุดหนุน</t>
  </si>
  <si>
    <t>รวมรายจ่ายค้างจ่าย</t>
  </si>
  <si>
    <t>หัก  ปรับปรุงบัญชี</t>
  </si>
  <si>
    <t>บวก  รอการปรับปรุง</t>
  </si>
  <si>
    <t>องค์การบริหารส่วนตำบลโนนแดง  อำเภอโนนแดง   จังหวัดนครราชสีมา</t>
  </si>
  <si>
    <t xml:space="preserve">ยอดคงเหลือ </t>
  </si>
  <si>
    <t xml:space="preserve">     ที่ดินมีกรรมสิทธิ์</t>
  </si>
  <si>
    <t xml:space="preserve">     อาคารสำนักงาน</t>
  </si>
  <si>
    <t xml:space="preserve">     อาคารเพื่อประโยชน์อื่น</t>
  </si>
  <si>
    <t xml:space="preserve">     สิ่งปลูกสร้าง</t>
  </si>
  <si>
    <t xml:space="preserve">     สินทรัพย์โครงสร้างพื้นฐานอื่น</t>
  </si>
  <si>
    <t xml:space="preserve">     ครุภัณฑ์สำรวจ</t>
  </si>
  <si>
    <t xml:space="preserve">     ครุภัณฑ์อื่น</t>
  </si>
  <si>
    <t xml:space="preserve">     ครุภัณฑ์โฆษณาและเผยแพร่</t>
  </si>
  <si>
    <t xml:space="preserve">     ครุภัณฑ์การศึกษา</t>
  </si>
  <si>
    <t xml:space="preserve">     ครุภัณฑ์ไฟฟ้าและวิทยุ</t>
  </si>
  <si>
    <t xml:space="preserve">     ครุภัณฑ์งานบ้านงานครัว</t>
  </si>
  <si>
    <t xml:space="preserve">     ครุภัณฑ์สำนักงาน</t>
  </si>
  <si>
    <t xml:space="preserve">     ครุภัณฑ์โรงงาน</t>
  </si>
  <si>
    <t xml:space="preserve">     ครุภัณฑ์ก่อสร้าง</t>
  </si>
  <si>
    <t xml:space="preserve">     ครุภัณฑ์การเกษตร</t>
  </si>
  <si>
    <t xml:space="preserve">     ครุภัณฑ์คอมพิวเตอร์</t>
  </si>
  <si>
    <t xml:space="preserve">     ครุภัณฑ์ยานพาหนะและขนส่ง</t>
  </si>
  <si>
    <t>วันที่ตรวจนับ</t>
  </si>
  <si>
    <t>384/62</t>
  </si>
  <si>
    <t>416-62-0050</t>
  </si>
  <si>
    <t>1  เครื่อง</t>
  </si>
  <si>
    <t xml:space="preserve">สำนักปลัด (เงินรายได้) </t>
  </si>
  <si>
    <t>416-62-0051</t>
  </si>
  <si>
    <t>385/62</t>
  </si>
  <si>
    <t>อุปกรณ์อ่านบัตรเอนกประสงค์ (Smart Card Reader)</t>
  </si>
  <si>
    <t>426-62-0001-03</t>
  </si>
  <si>
    <t>3  เครื่อง</t>
  </si>
  <si>
    <t>386/62</t>
  </si>
  <si>
    <t>เครื่องคอมพิวเตอร์ (Notebook)</t>
  </si>
  <si>
    <t>416-62-0052</t>
  </si>
  <si>
    <t>กองคลัง (เงินรายได้)</t>
  </si>
  <si>
    <t>615/62</t>
  </si>
  <si>
    <t>416-62-0053</t>
  </si>
  <si>
    <t>กองการศึกษา (เงินรายได้)</t>
  </si>
  <si>
    <t>เครื่องพิมพ์แบบฉีดหมึก (Ink Tank Printer)</t>
  </si>
  <si>
    <t>416-62-0054</t>
  </si>
  <si>
    <t>416-62-0055</t>
  </si>
  <si>
    <t>614/62</t>
  </si>
  <si>
    <t>416-62-0056</t>
  </si>
  <si>
    <t>735/62</t>
  </si>
  <si>
    <t>416-62-0057</t>
  </si>
  <si>
    <t>416-62-0058</t>
  </si>
  <si>
    <t>416-62-0059</t>
  </si>
  <si>
    <t>799/62</t>
  </si>
  <si>
    <t>เครื่องสูบน้ำ</t>
  </si>
  <si>
    <t>055-62-0001</t>
  </si>
  <si>
    <t>รายละเอียดทรัพย์สินเพิ่ม  ปีงบประมาณ  2560</t>
  </si>
  <si>
    <t>อสังหาริมทรัพย์</t>
  </si>
  <si>
    <t>055/60</t>
  </si>
  <si>
    <t>อาคารโรงเรียนอนุบาลองค์การบริหารส่วนตำบล</t>
  </si>
  <si>
    <t>008 60 0003</t>
  </si>
  <si>
    <t xml:space="preserve"> 1 หลัง</t>
  </si>
  <si>
    <t>กองการศึกษา (เงินอุดหนุนเฉพาะกิจ)</t>
  </si>
  <si>
    <t>702/60</t>
  </si>
  <si>
    <t>กองการศึกษา(เงินรายได้)</t>
  </si>
  <si>
    <t>สังหาริมทรัพย์</t>
  </si>
  <si>
    <t>1.ครุภัณฑ์ในการโยธา</t>
  </si>
  <si>
    <t>670/60</t>
  </si>
  <si>
    <t>1.1 กล้องถ่ายภาพนิ่ง ระบบดิจิตอล</t>
  </si>
  <si>
    <t>452 60 0004</t>
  </si>
  <si>
    <t>1 ตัว</t>
  </si>
  <si>
    <t>กองช่าง(เงินรายได้)</t>
  </si>
  <si>
    <t>703/60</t>
  </si>
  <si>
    <t>1.2 ล้อวัดระยะทาง</t>
  </si>
  <si>
    <t>086 60 0001</t>
  </si>
  <si>
    <t>1 อัน</t>
  </si>
  <si>
    <t xml:space="preserve">กองช่าง(เงินรายได้) </t>
  </si>
  <si>
    <t>3.ครุภัณฑ์สำนักงาน</t>
  </si>
  <si>
    <t>331/2560</t>
  </si>
  <si>
    <t>เครื่องปรับอากาศ ขนาด 24,000 บีทียู</t>
  </si>
  <si>
    <t>420 60 0017-0021</t>
  </si>
  <si>
    <t>6 เครื่อง</t>
  </si>
  <si>
    <t>332/60</t>
  </si>
  <si>
    <t>เครื่องปรับอากาศ แบบแยกส่วน ชนิดติดผนัง</t>
  </si>
  <si>
    <t>420 60 0022</t>
  </si>
  <si>
    <t>454/2560</t>
  </si>
  <si>
    <t>โต๊ะ เก้าอี้อนุบาลกลุ่ม (อัดโฟเมกาขาว)</t>
  </si>
  <si>
    <t>400 60 0097-0106</t>
  </si>
  <si>
    <t>9 ชุด</t>
  </si>
  <si>
    <t>โต๊ะ เก้าอี้ครูระดับ 3-6</t>
  </si>
  <si>
    <t>400 60 0107</t>
  </si>
  <si>
    <t>โต๊ะเอนกประสงค์  6  ชุด</t>
  </si>
  <si>
    <t>400 60 0108-0113</t>
  </si>
  <si>
    <t>6 ชุด</t>
  </si>
  <si>
    <t>โต๊ะเอนกประสงค์  4  ชุด</t>
  </si>
  <si>
    <t>400 60 0114-0117</t>
  </si>
  <si>
    <t>4 ชุด</t>
  </si>
  <si>
    <t>ล๊อกเกอร์ 10 ช่อง 2 ชั้น</t>
  </si>
  <si>
    <t>603 60 0001-0003</t>
  </si>
  <si>
    <t>3 ชุด</t>
  </si>
  <si>
    <t>506/60</t>
  </si>
  <si>
    <t>พัดลมโคจรแบบติดผนัง</t>
  </si>
  <si>
    <t>432 60 0016-0024</t>
  </si>
  <si>
    <t>สำนักปลัด(เงินรายได้)</t>
  </si>
  <si>
    <t>432 60 0025-0029</t>
  </si>
  <si>
    <t xml:space="preserve">5 ตัว </t>
  </si>
  <si>
    <t>650/60</t>
  </si>
  <si>
    <t>ตู้บานเลื่อน แบบกระจก  (ชนิด 2 บาน)</t>
  </si>
  <si>
    <t>406 60 0054-57</t>
  </si>
  <si>
    <t>4 ตู้</t>
  </si>
  <si>
    <t>เครื่องพิมพ์แบบฉีดหมึก</t>
  </si>
  <si>
    <t>416 60 0040</t>
  </si>
  <si>
    <t>รายละเอียดทรัพย์สินเพิ่ม  ปีงบประมาณ  2561</t>
  </si>
  <si>
    <t>พัดลมเพดาน 56 นิ้ว</t>
  </si>
  <si>
    <t>พัดลมติดผนังใบพัดขนาด 18 นิ้ว</t>
  </si>
  <si>
    <t>กองช่าง(เงินอุดหนุนเฉพาะกิจ)</t>
  </si>
  <si>
    <t>เครื่องคอมพิวเตอร์สำหรับงานแบบประมวลผล แบบที่ 2</t>
  </si>
  <si>
    <t>เครื่องพิมพ์ Multifunction แบบฉีดหมึก (lnkjet)</t>
  </si>
  <si>
    <t>กองคลัง(เงินรายได้)</t>
  </si>
  <si>
    <t>ตู้หนังสือชั้นโล่งจัดวางหนังสือ จำนวน 5 ชั้น</t>
  </si>
  <si>
    <t>โต๊ะม้าหินขัดกลมใหญ่ ด้านบนมีตารางหมากฮอต</t>
  </si>
  <si>
    <t>ครุภัณฑ์ประชาสัมพันธ์</t>
  </si>
  <si>
    <t>ประเภท ฝากประจำ 6 เดือน  เลขที่  310002163193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</si>
</sst>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0"/>
    <numFmt numFmtId="200" formatCode="0000"/>
    <numFmt numFmtId="201" formatCode="000"/>
    <numFmt numFmtId="202" formatCode="#,##0.00;[Red]#,##0.00"/>
    <numFmt numFmtId="203" formatCode="_-* #,##0.00_-;\(#,##0.00\)_-;_-* &quot;-&quot;??_-;_-@_-"/>
    <numFmt numFmtId="204" formatCode="_-* #,##0.0_-;\-* #,##0.0_-;_-* &quot;-&quot;??_-;_-@_-"/>
    <numFmt numFmtId="205" formatCode="#,##0.00_ ;[Red]\-#,##0.00\ "/>
    <numFmt numFmtId="206" formatCode="#,##0.00_ ;\-#,##0.00\ "/>
    <numFmt numFmtId="207" formatCode="[$-F800]dddd\,\ mmmm\ dd\,\ yyyy"/>
    <numFmt numFmtId="208" formatCode="[$-41E]d\ mmmm\ yyyy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</numFmts>
  <fonts count="103">
    <font>
      <sz val="16"/>
      <name val="AngsanaUPC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name val="AngsanaUPC"/>
      <family val="1"/>
    </font>
    <font>
      <sz val="10"/>
      <name val="AngsanaUPC"/>
      <family val="1"/>
    </font>
    <font>
      <sz val="9"/>
      <name val="AngsanaUPC"/>
      <family val="1"/>
    </font>
    <font>
      <b/>
      <sz val="12"/>
      <name val="TH SarabunPSK"/>
      <family val="2"/>
    </font>
    <font>
      <sz val="14"/>
      <name val="AngsanaUPC"/>
      <family val="1"/>
    </font>
    <font>
      <b/>
      <u val="single"/>
      <sz val="14"/>
      <name val="TH SarabunPSK"/>
      <family val="2"/>
    </font>
    <font>
      <sz val="13"/>
      <name val="TH SarabunPSK"/>
      <family val="2"/>
    </font>
    <font>
      <sz val="12"/>
      <name val="AngsanaUPC"/>
      <family val="1"/>
    </font>
    <font>
      <sz val="9"/>
      <name val="TH SarabunPSK"/>
      <family val="2"/>
    </font>
    <font>
      <sz val="8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6"/>
      <color indexed="20"/>
      <name val="AngsanaUPC"/>
      <family val="1"/>
    </font>
    <font>
      <u val="single"/>
      <sz val="16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sz val="11"/>
      <color indexed="8"/>
      <name val="TH SarabunPSK"/>
      <family val="2"/>
    </font>
    <font>
      <sz val="10"/>
      <color indexed="8"/>
      <name val="TH SarabunPSK"/>
      <family val="2"/>
    </font>
    <font>
      <sz val="9"/>
      <color indexed="8"/>
      <name val="TH SarabunPSK"/>
      <family val="2"/>
    </font>
    <font>
      <sz val="8"/>
      <color indexed="8"/>
      <name val="TH SarabunPSK"/>
      <family val="2"/>
    </font>
    <font>
      <b/>
      <u val="single"/>
      <sz val="9"/>
      <color indexed="8"/>
      <name val="TH SarabunPSK"/>
      <family val="2"/>
    </font>
    <font>
      <b/>
      <sz val="9"/>
      <color indexed="8"/>
      <name val="TH SarabunPSK"/>
      <family val="2"/>
    </font>
    <font>
      <sz val="7"/>
      <color indexed="8"/>
      <name val="TH SarabunPSK"/>
      <family val="2"/>
    </font>
    <font>
      <b/>
      <sz val="8"/>
      <color indexed="8"/>
      <name val="TH SarabunPSK"/>
      <family val="2"/>
    </font>
    <font>
      <i/>
      <sz val="14"/>
      <color indexed="8"/>
      <name val="TH SarabunPSK"/>
      <family val="2"/>
    </font>
    <font>
      <sz val="6"/>
      <color indexed="8"/>
      <name val="TH SarabunPSK"/>
      <family val="2"/>
    </font>
    <font>
      <b/>
      <sz val="6"/>
      <color indexed="8"/>
      <name val="TH SarabunPSK"/>
      <family val="2"/>
    </font>
    <font>
      <b/>
      <sz val="10"/>
      <color indexed="8"/>
      <name val="TH SarabunPSK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6"/>
      <color theme="11"/>
      <name val="AngsanaUPC"/>
      <family val="1"/>
    </font>
    <font>
      <u val="single"/>
      <sz val="16"/>
      <color theme="10"/>
      <name val="AngsanaUPC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u val="single"/>
      <sz val="12"/>
      <color theme="1"/>
      <name val="TH SarabunPSK"/>
      <family val="2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sz val="9"/>
      <color theme="1"/>
      <name val="TH SarabunPSK"/>
      <family val="2"/>
    </font>
    <font>
      <sz val="8"/>
      <color theme="1"/>
      <name val="TH SarabunPSK"/>
      <family val="2"/>
    </font>
    <font>
      <b/>
      <u val="single"/>
      <sz val="9"/>
      <color theme="1"/>
      <name val="TH SarabunPSK"/>
      <family val="2"/>
    </font>
    <font>
      <b/>
      <sz val="9"/>
      <color theme="1"/>
      <name val="TH SarabunPSK"/>
      <family val="2"/>
    </font>
    <font>
      <sz val="7"/>
      <color theme="1"/>
      <name val="TH SarabunPSK"/>
      <family val="2"/>
    </font>
    <font>
      <b/>
      <sz val="8"/>
      <color theme="1"/>
      <name val="TH SarabunPSK"/>
      <family val="2"/>
    </font>
    <font>
      <i/>
      <sz val="14"/>
      <color theme="1"/>
      <name val="TH SarabunPSK"/>
      <family val="2"/>
    </font>
    <font>
      <sz val="6"/>
      <color theme="1"/>
      <name val="TH SarabunPSK"/>
      <family val="2"/>
    </font>
    <font>
      <b/>
      <sz val="6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1"/>
      <color theme="1"/>
      <name val="TH SarabunPSK"/>
      <family val="2"/>
    </font>
    <font>
      <b/>
      <sz val="8"/>
      <name val="Angsan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2" applyNumberFormat="0" applyAlignment="0" applyProtection="0"/>
    <xf numFmtId="0" fontId="69" fillId="0" borderId="3" applyNumberFormat="0" applyFill="0" applyAlignment="0" applyProtection="0"/>
    <xf numFmtId="0" fontId="70" fillId="22" borderId="0" applyNumberFormat="0" applyBorder="0" applyAlignment="0" applyProtection="0"/>
    <xf numFmtId="0" fontId="71" fillId="23" borderId="1" applyNumberFormat="0" applyAlignment="0" applyProtection="0"/>
    <xf numFmtId="0" fontId="72" fillId="24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75" fillId="20" borderId="5" applyNumberFormat="0" applyAlignment="0" applyProtection="0"/>
    <xf numFmtId="0" fontId="0" fillId="32" borderId="6" applyNumberFormat="0" applyFont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5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43" fontId="4" fillId="0" borderId="0" xfId="38" applyFont="1" applyBorder="1" applyAlignment="1">
      <alignment/>
    </xf>
    <xf numFmtId="0" fontId="4" fillId="0" borderId="0" xfId="0" applyFont="1" applyAlignment="1">
      <alignment/>
    </xf>
    <xf numFmtId="43" fontId="4" fillId="0" borderId="10" xfId="38" applyFont="1" applyBorder="1" applyAlignment="1">
      <alignment/>
    </xf>
    <xf numFmtId="43" fontId="3" fillId="0" borderId="0" xfId="38" applyFont="1" applyBorder="1" applyAlignment="1">
      <alignment/>
    </xf>
    <xf numFmtId="0" fontId="3" fillId="0" borderId="0" xfId="0" applyFont="1" applyAlignment="1">
      <alignment/>
    </xf>
    <xf numFmtId="43" fontId="3" fillId="0" borderId="11" xfId="38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3" fontId="2" fillId="0" borderId="0" xfId="38" applyFont="1" applyAlignment="1">
      <alignment/>
    </xf>
    <xf numFmtId="43" fontId="1" fillId="0" borderId="12" xfId="38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4" xfId="38" applyFont="1" applyBorder="1" applyAlignment="1">
      <alignment/>
    </xf>
    <xf numFmtId="0" fontId="4" fillId="0" borderId="15" xfId="0" applyFont="1" applyBorder="1" applyAlignment="1">
      <alignment/>
    </xf>
    <xf numFmtId="43" fontId="4" fillId="0" borderId="14" xfId="38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3" fontId="4" fillId="0" borderId="18" xfId="38" applyFont="1" applyBorder="1" applyAlignment="1">
      <alignment/>
    </xf>
    <xf numFmtId="43" fontId="4" fillId="0" borderId="0" xfId="38" applyFont="1" applyAlignment="1">
      <alignment/>
    </xf>
    <xf numFmtId="43" fontId="1" fillId="0" borderId="0" xfId="38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19" xfId="0" applyFont="1" applyBorder="1" applyAlignment="1">
      <alignment/>
    </xf>
    <xf numFmtId="43" fontId="3" fillId="0" borderId="20" xfId="38" applyFont="1" applyBorder="1" applyAlignment="1">
      <alignment horizontal="center"/>
    </xf>
    <xf numFmtId="0" fontId="3" fillId="0" borderId="17" xfId="0" applyFont="1" applyBorder="1" applyAlignment="1">
      <alignment/>
    </xf>
    <xf numFmtId="43" fontId="3" fillId="0" borderId="18" xfId="38" applyFont="1" applyBorder="1" applyAlignment="1">
      <alignment horizontal="center"/>
    </xf>
    <xf numFmtId="43" fontId="4" fillId="0" borderId="20" xfId="38" applyFont="1" applyBorder="1" applyAlignment="1">
      <alignment/>
    </xf>
    <xf numFmtId="43" fontId="4" fillId="0" borderId="20" xfId="38" applyFont="1" applyBorder="1" applyAlignment="1">
      <alignment horizontal="center"/>
    </xf>
    <xf numFmtId="43" fontId="4" fillId="0" borderId="10" xfId="38" applyFont="1" applyBorder="1" applyAlignment="1">
      <alignment horizontal="center"/>
    </xf>
    <xf numFmtId="43" fontId="4" fillId="0" borderId="11" xfId="38" applyFont="1" applyBorder="1" applyAlignment="1">
      <alignment/>
    </xf>
    <xf numFmtId="43" fontId="4" fillId="0" borderId="0" xfId="38" applyFont="1" applyAlignment="1">
      <alignment horizontal="center"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43" fontId="4" fillId="0" borderId="0" xfId="38" applyFont="1" applyBorder="1" applyAlignment="1">
      <alignment horizontal="center"/>
    </xf>
    <xf numFmtId="202" fontId="4" fillId="0" borderId="0" xfId="38" applyNumberFormat="1" applyFont="1" applyBorder="1" applyAlignment="1">
      <alignment/>
    </xf>
    <xf numFmtId="43" fontId="3" fillId="0" borderId="20" xfId="38" applyFont="1" applyBorder="1" applyAlignment="1">
      <alignment/>
    </xf>
    <xf numFmtId="0" fontId="4" fillId="0" borderId="0" xfId="0" applyFont="1" applyAlignment="1">
      <alignment horizontal="right"/>
    </xf>
    <xf numFmtId="43" fontId="4" fillId="0" borderId="0" xfId="38" applyFont="1" applyAlignment="1">
      <alignment horizontal="left"/>
    </xf>
    <xf numFmtId="43" fontId="4" fillId="0" borderId="0" xfId="0" applyNumberFormat="1" applyFont="1" applyAlignment="1">
      <alignment/>
    </xf>
    <xf numFmtId="43" fontId="3" fillId="0" borderId="21" xfId="38" applyFont="1" applyBorder="1" applyAlignment="1">
      <alignment/>
    </xf>
    <xf numFmtId="43" fontId="3" fillId="0" borderId="18" xfId="38" applyFont="1" applyBorder="1" applyAlignment="1">
      <alignment/>
    </xf>
    <xf numFmtId="43" fontId="3" fillId="0" borderId="13" xfId="38" applyFont="1" applyBorder="1" applyAlignment="1">
      <alignment horizontal="center"/>
    </xf>
    <xf numFmtId="202" fontId="3" fillId="0" borderId="0" xfId="38" applyNumberFormat="1" applyFont="1" applyBorder="1" applyAlignment="1">
      <alignment/>
    </xf>
    <xf numFmtId="43" fontId="4" fillId="0" borderId="22" xfId="38" applyFont="1" applyBorder="1" applyAlignment="1">
      <alignment/>
    </xf>
    <xf numFmtId="43" fontId="4" fillId="0" borderId="22" xfId="38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43" fontId="3" fillId="0" borderId="11" xfId="38" applyFont="1" applyBorder="1" applyAlignment="1">
      <alignment horizontal="center"/>
    </xf>
    <xf numFmtId="43" fontId="1" fillId="0" borderId="25" xfId="38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9" fillId="0" borderId="13" xfId="0" applyFont="1" applyBorder="1" applyAlignment="1">
      <alignment/>
    </xf>
    <xf numFmtId="43" fontId="79" fillId="0" borderId="10" xfId="38" applyFont="1" applyBorder="1" applyAlignment="1">
      <alignment/>
    </xf>
    <xf numFmtId="43" fontId="79" fillId="0" borderId="0" xfId="38" applyFont="1" applyBorder="1" applyAlignment="1">
      <alignment/>
    </xf>
    <xf numFmtId="0" fontId="79" fillId="0" borderId="27" xfId="0" applyFont="1" applyBorder="1" applyAlignment="1">
      <alignment/>
    </xf>
    <xf numFmtId="0" fontId="79" fillId="0" borderId="18" xfId="0" applyFont="1" applyBorder="1" applyAlignment="1">
      <alignment/>
    </xf>
    <xf numFmtId="0" fontId="79" fillId="0" borderId="17" xfId="0" applyFont="1" applyBorder="1" applyAlignment="1">
      <alignment/>
    </xf>
    <xf numFmtId="43" fontId="79" fillId="0" borderId="18" xfId="38" applyFont="1" applyBorder="1" applyAlignment="1">
      <alignment/>
    </xf>
    <xf numFmtId="43" fontId="79" fillId="0" borderId="17" xfId="38" applyFont="1" applyBorder="1" applyAlignment="1">
      <alignment/>
    </xf>
    <xf numFmtId="0" fontId="80" fillId="0" borderId="28" xfId="0" applyFont="1" applyBorder="1" applyAlignment="1">
      <alignment/>
    </xf>
    <xf numFmtId="43" fontId="80" fillId="0" borderId="11" xfId="38" applyFont="1" applyBorder="1" applyAlignment="1">
      <alignment/>
    </xf>
    <xf numFmtId="43" fontId="80" fillId="0" borderId="26" xfId="38" applyFont="1" applyBorder="1" applyAlignment="1">
      <alignment/>
    </xf>
    <xf numFmtId="0" fontId="79" fillId="0" borderId="29" xfId="0" applyFont="1" applyBorder="1" applyAlignment="1">
      <alignment/>
    </xf>
    <xf numFmtId="0" fontId="79" fillId="0" borderId="20" xfId="0" applyFont="1" applyBorder="1" applyAlignment="1">
      <alignment/>
    </xf>
    <xf numFmtId="0" fontId="79" fillId="0" borderId="30" xfId="0" applyFont="1" applyBorder="1" applyAlignment="1">
      <alignment/>
    </xf>
    <xf numFmtId="0" fontId="79" fillId="0" borderId="14" xfId="0" applyFont="1" applyBorder="1" applyAlignment="1">
      <alignment/>
    </xf>
    <xf numFmtId="0" fontId="79" fillId="0" borderId="19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43" fontId="79" fillId="0" borderId="20" xfId="38" applyFont="1" applyBorder="1" applyAlignment="1">
      <alignment/>
    </xf>
    <xf numFmtId="43" fontId="79" fillId="0" borderId="19" xfId="38" applyFont="1" applyBorder="1" applyAlignment="1">
      <alignment/>
    </xf>
    <xf numFmtId="43" fontId="79" fillId="0" borderId="14" xfId="38" applyFont="1" applyBorder="1" applyAlignment="1">
      <alignment/>
    </xf>
    <xf numFmtId="43" fontId="79" fillId="0" borderId="16" xfId="38" applyFont="1" applyBorder="1" applyAlignment="1">
      <alignment/>
    </xf>
    <xf numFmtId="0" fontId="79" fillId="0" borderId="16" xfId="0" applyFont="1" applyBorder="1" applyAlignment="1">
      <alignment horizontal="center"/>
    </xf>
    <xf numFmtId="0" fontId="81" fillId="0" borderId="0" xfId="0" applyFont="1" applyAlignment="1">
      <alignment/>
    </xf>
    <xf numFmtId="0" fontId="81" fillId="0" borderId="0" xfId="0" applyFont="1" applyBorder="1" applyAlignment="1">
      <alignment horizontal="center"/>
    </xf>
    <xf numFmtId="0" fontId="81" fillId="0" borderId="16" xfId="0" applyFont="1" applyBorder="1" applyAlignment="1">
      <alignment horizontal="center"/>
    </xf>
    <xf numFmtId="0" fontId="82" fillId="0" borderId="28" xfId="0" applyFont="1" applyBorder="1" applyAlignment="1">
      <alignment horizontal="center"/>
    </xf>
    <xf numFmtId="0" fontId="82" fillId="0" borderId="0" xfId="0" applyFont="1" applyAlignment="1">
      <alignment/>
    </xf>
    <xf numFmtId="0" fontId="83" fillId="0" borderId="31" xfId="0" applyFont="1" applyBorder="1" applyAlignment="1">
      <alignment/>
    </xf>
    <xf numFmtId="0" fontId="81" fillId="0" borderId="32" xfId="0" applyFont="1" applyBorder="1" applyAlignment="1">
      <alignment/>
    </xf>
    <xf numFmtId="0" fontId="81" fillId="0" borderId="33" xfId="0" applyFont="1" applyBorder="1" applyAlignment="1">
      <alignment horizontal="center"/>
    </xf>
    <xf numFmtId="0" fontId="81" fillId="0" borderId="33" xfId="0" applyFont="1" applyBorder="1" applyAlignment="1">
      <alignment/>
    </xf>
    <xf numFmtId="0" fontId="84" fillId="0" borderId="30" xfId="0" applyFont="1" applyBorder="1" applyAlignment="1">
      <alignment horizontal="center"/>
    </xf>
    <xf numFmtId="43" fontId="85" fillId="0" borderId="10" xfId="38" applyFont="1" applyBorder="1" applyAlignment="1">
      <alignment/>
    </xf>
    <xf numFmtId="43" fontId="85" fillId="0" borderId="0" xfId="38" applyFont="1" applyBorder="1" applyAlignment="1">
      <alignment/>
    </xf>
    <xf numFmtId="43" fontId="85" fillId="0" borderId="14" xfId="38" applyFont="1" applyBorder="1" applyAlignment="1">
      <alignment/>
    </xf>
    <xf numFmtId="43" fontId="85" fillId="0" borderId="16" xfId="38" applyFont="1" applyBorder="1" applyAlignment="1">
      <alignment/>
    </xf>
    <xf numFmtId="0" fontId="85" fillId="0" borderId="10" xfId="0" applyFont="1" applyBorder="1" applyAlignment="1">
      <alignment/>
    </xf>
    <xf numFmtId="0" fontId="85" fillId="0" borderId="14" xfId="0" applyFont="1" applyBorder="1" applyAlignment="1">
      <alignment/>
    </xf>
    <xf numFmtId="43" fontId="1" fillId="0" borderId="26" xfId="38" applyFont="1" applyBorder="1" applyAlignment="1">
      <alignment/>
    </xf>
    <xf numFmtId="43" fontId="1" fillId="0" borderId="11" xfId="38" applyFont="1" applyBorder="1" applyAlignment="1">
      <alignment horizontal="center"/>
    </xf>
    <xf numFmtId="43" fontId="1" fillId="0" borderId="11" xfId="38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43" fontId="2" fillId="0" borderId="0" xfId="38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34" xfId="0" applyFont="1" applyBorder="1" applyAlignment="1">
      <alignment/>
    </xf>
    <xf numFmtId="0" fontId="4" fillId="0" borderId="27" xfId="0" applyFont="1" applyBorder="1" applyAlignment="1">
      <alignment/>
    </xf>
    <xf numFmtId="0" fontId="83" fillId="0" borderId="29" xfId="0" applyFont="1" applyBorder="1" applyAlignment="1">
      <alignment/>
    </xf>
    <xf numFmtId="0" fontId="81" fillId="0" borderId="13" xfId="0" applyFont="1" applyBorder="1" applyAlignment="1">
      <alignment/>
    </xf>
    <xf numFmtId="0" fontId="86" fillId="0" borderId="30" xfId="0" applyFont="1" applyBorder="1" applyAlignment="1">
      <alignment/>
    </xf>
    <xf numFmtId="0" fontId="87" fillId="0" borderId="30" xfId="0" applyFont="1" applyBorder="1" applyAlignment="1">
      <alignment/>
    </xf>
    <xf numFmtId="0" fontId="81" fillId="0" borderId="30" xfId="0" applyFont="1" applyBorder="1" applyAlignment="1">
      <alignment/>
    </xf>
    <xf numFmtId="0" fontId="82" fillId="0" borderId="29" xfId="0" applyFont="1" applyBorder="1" applyAlignment="1">
      <alignment horizontal="center"/>
    </xf>
    <xf numFmtId="0" fontId="84" fillId="0" borderId="30" xfId="0" applyFont="1" applyBorder="1" applyAlignment="1">
      <alignment/>
    </xf>
    <xf numFmtId="43" fontId="85" fillId="0" borderId="20" xfId="38" applyFont="1" applyBorder="1" applyAlignment="1">
      <alignment/>
    </xf>
    <xf numFmtId="43" fontId="85" fillId="0" borderId="19" xfId="38" applyFont="1" applyBorder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8" fillId="0" borderId="29" xfId="0" applyFont="1" applyBorder="1" applyAlignment="1">
      <alignment/>
    </xf>
    <xf numFmtId="43" fontId="86" fillId="0" borderId="20" xfId="38" applyFont="1" applyBorder="1" applyAlignment="1">
      <alignment/>
    </xf>
    <xf numFmtId="43" fontId="86" fillId="0" borderId="19" xfId="38" applyFont="1" applyBorder="1" applyAlignment="1">
      <alignment/>
    </xf>
    <xf numFmtId="0" fontId="86" fillId="0" borderId="10" xfId="0" applyFont="1" applyBorder="1" applyAlignment="1">
      <alignment/>
    </xf>
    <xf numFmtId="43" fontId="86" fillId="0" borderId="10" xfId="38" applyFont="1" applyBorder="1" applyAlignment="1">
      <alignment/>
    </xf>
    <xf numFmtId="43" fontId="86" fillId="0" borderId="0" xfId="38" applyFont="1" applyBorder="1" applyAlignment="1">
      <alignment/>
    </xf>
    <xf numFmtId="0" fontId="86" fillId="0" borderId="14" xfId="0" applyFont="1" applyBorder="1" applyAlignment="1">
      <alignment/>
    </xf>
    <xf numFmtId="43" fontId="86" fillId="0" borderId="14" xfId="38" applyFont="1" applyBorder="1" applyAlignment="1">
      <alignment/>
    </xf>
    <xf numFmtId="43" fontId="86" fillId="0" borderId="16" xfId="38" applyFont="1" applyBorder="1" applyAlignment="1">
      <alignment/>
    </xf>
    <xf numFmtId="0" fontId="89" fillId="0" borderId="29" xfId="0" applyFont="1" applyBorder="1" applyAlignment="1">
      <alignment horizontal="center"/>
    </xf>
    <xf numFmtId="43" fontId="89" fillId="0" borderId="35" xfId="38" applyFont="1" applyBorder="1" applyAlignment="1">
      <alignment/>
    </xf>
    <xf numFmtId="43" fontId="89" fillId="0" borderId="36" xfId="38" applyFont="1" applyBorder="1" applyAlignment="1">
      <alignment/>
    </xf>
    <xf numFmtId="0" fontId="89" fillId="0" borderId="0" xfId="0" applyFont="1" applyAlignment="1">
      <alignment/>
    </xf>
    <xf numFmtId="0" fontId="86" fillId="0" borderId="13" xfId="0" applyFont="1" applyBorder="1" applyAlignment="1">
      <alignment/>
    </xf>
    <xf numFmtId="0" fontId="89" fillId="0" borderId="28" xfId="0" applyFont="1" applyBorder="1" applyAlignment="1">
      <alignment horizontal="center"/>
    </xf>
    <xf numFmtId="43" fontId="89" fillId="0" borderId="37" xfId="38" applyFont="1" applyBorder="1" applyAlignment="1">
      <alignment/>
    </xf>
    <xf numFmtId="43" fontId="89" fillId="0" borderId="38" xfId="38" applyFont="1" applyBorder="1" applyAlignment="1">
      <alignment/>
    </xf>
    <xf numFmtId="43" fontId="89" fillId="0" borderId="39" xfId="0" applyNumberFormat="1" applyFont="1" applyBorder="1" applyAlignment="1">
      <alignment/>
    </xf>
    <xf numFmtId="0" fontId="89" fillId="0" borderId="0" xfId="0" applyFont="1" applyBorder="1" applyAlignment="1">
      <alignment/>
    </xf>
    <xf numFmtId="43" fontId="89" fillId="0" borderId="40" xfId="0" applyNumberFormat="1" applyFont="1" applyBorder="1" applyAlignment="1">
      <alignment/>
    </xf>
    <xf numFmtId="0" fontId="90" fillId="0" borderId="30" xfId="0" applyFont="1" applyBorder="1" applyAlignment="1">
      <alignment/>
    </xf>
    <xf numFmtId="43" fontId="87" fillId="0" borderId="10" xfId="38" applyFont="1" applyBorder="1" applyAlignment="1">
      <alignment/>
    </xf>
    <xf numFmtId="43" fontId="87" fillId="0" borderId="0" xfId="38" applyFont="1" applyBorder="1" applyAlignment="1">
      <alignment/>
    </xf>
    <xf numFmtId="43" fontId="87" fillId="0" borderId="14" xfId="38" applyFont="1" applyBorder="1" applyAlignment="1">
      <alignment/>
    </xf>
    <xf numFmtId="43" fontId="87" fillId="0" borderId="16" xfId="38" applyFont="1" applyBorder="1" applyAlignment="1">
      <alignment/>
    </xf>
    <xf numFmtId="43" fontId="91" fillId="0" borderId="35" xfId="38" applyFont="1" applyBorder="1" applyAlignment="1">
      <alignment/>
    </xf>
    <xf numFmtId="43" fontId="91" fillId="0" borderId="36" xfId="38" applyFont="1" applyBorder="1" applyAlignment="1">
      <alignment/>
    </xf>
    <xf numFmtId="43" fontId="91" fillId="0" borderId="37" xfId="38" applyFont="1" applyBorder="1" applyAlignment="1">
      <alignment/>
    </xf>
    <xf numFmtId="43" fontId="91" fillId="0" borderId="38" xfId="38" applyFont="1" applyBorder="1" applyAlignment="1">
      <alignment/>
    </xf>
    <xf numFmtId="43" fontId="91" fillId="0" borderId="40" xfId="0" applyNumberFormat="1" applyFont="1" applyBorder="1" applyAlignment="1">
      <alignment/>
    </xf>
    <xf numFmtId="0" fontId="5" fillId="0" borderId="14" xfId="0" applyFont="1" applyBorder="1" applyAlignment="1">
      <alignment/>
    </xf>
    <xf numFmtId="201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6" xfId="38" applyFont="1" applyBorder="1" applyAlignment="1">
      <alignment/>
    </xf>
    <xf numFmtId="0" fontId="5" fillId="0" borderId="16" xfId="0" applyFont="1" applyBorder="1" applyAlignment="1">
      <alignment/>
    </xf>
    <xf numFmtId="0" fontId="9" fillId="0" borderId="18" xfId="0" applyFont="1" applyBorder="1" applyAlignment="1">
      <alignment/>
    </xf>
    <xf numFmtId="43" fontId="9" fillId="0" borderId="11" xfId="38" applyFont="1" applyBorder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43" fontId="5" fillId="0" borderId="10" xfId="38" applyFont="1" applyBorder="1" applyAlignment="1">
      <alignment horizontal="center"/>
    </xf>
    <xf numFmtId="0" fontId="2" fillId="0" borderId="30" xfId="0" applyFont="1" applyBorder="1" applyAlignment="1">
      <alignment/>
    </xf>
    <xf numFmtId="0" fontId="85" fillId="0" borderId="41" xfId="0" applyFont="1" applyBorder="1" applyAlignment="1">
      <alignment horizontal="left" vertical="center" wrapText="1"/>
    </xf>
    <xf numFmtId="0" fontId="84" fillId="0" borderId="41" xfId="0" applyFont="1" applyBorder="1" applyAlignment="1">
      <alignment horizontal="center" vertical="center" wrapText="1"/>
    </xf>
    <xf numFmtId="0" fontId="79" fillId="0" borderId="31" xfId="0" applyFont="1" applyBorder="1" applyAlignment="1">
      <alignment horizontal="center"/>
    </xf>
    <xf numFmtId="0" fontId="79" fillId="0" borderId="32" xfId="0" applyFont="1" applyBorder="1" applyAlignment="1">
      <alignment horizontal="center"/>
    </xf>
    <xf numFmtId="0" fontId="79" fillId="0" borderId="33" xfId="0" applyFont="1" applyBorder="1" applyAlignment="1">
      <alignment horizontal="center"/>
    </xf>
    <xf numFmtId="43" fontId="79" fillId="0" borderId="32" xfId="38" applyFont="1" applyBorder="1" applyAlignment="1">
      <alignment/>
    </xf>
    <xf numFmtId="43" fontId="79" fillId="0" borderId="33" xfId="38" applyFont="1" applyBorder="1" applyAlignment="1">
      <alignment/>
    </xf>
    <xf numFmtId="0" fontId="84" fillId="0" borderId="14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3" fontId="1" fillId="0" borderId="0" xfId="38" applyFont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38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0" xfId="0" applyFont="1" applyBorder="1" applyAlignment="1">
      <alignment/>
    </xf>
    <xf numFmtId="43" fontId="4" fillId="0" borderId="32" xfId="38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07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3" fillId="0" borderId="4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2" fillId="0" borderId="16" xfId="38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4" xfId="0" applyFont="1" applyBorder="1" applyAlignment="1">
      <alignment/>
    </xf>
    <xf numFmtId="43" fontId="4" fillId="0" borderId="16" xfId="38" applyFont="1" applyBorder="1" applyAlignment="1">
      <alignment/>
    </xf>
    <xf numFmtId="43" fontId="3" fillId="0" borderId="26" xfId="38" applyFont="1" applyBorder="1" applyAlignment="1">
      <alignment/>
    </xf>
    <xf numFmtId="49" fontId="3" fillId="0" borderId="11" xfId="38" applyNumberFormat="1" applyFont="1" applyBorder="1" applyAlignment="1">
      <alignment horizontal="center" vertical="center"/>
    </xf>
    <xf numFmtId="49" fontId="3" fillId="0" borderId="11" xfId="38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38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3" fontId="2" fillId="0" borderId="11" xfId="3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4" fillId="0" borderId="29" xfId="0" applyFont="1" applyBorder="1" applyAlignment="1">
      <alignment vertical="center"/>
    </xf>
    <xf numFmtId="43" fontId="3" fillId="0" borderId="43" xfId="38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3" fontId="3" fillId="0" borderId="42" xfId="38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26" xfId="0" applyFont="1" applyBorder="1" applyAlignment="1">
      <alignment/>
    </xf>
    <xf numFmtId="49" fontId="3" fillId="0" borderId="42" xfId="38" applyNumberFormat="1" applyFont="1" applyBorder="1" applyAlignment="1">
      <alignment horizontal="center"/>
    </xf>
    <xf numFmtId="43" fontId="4" fillId="0" borderId="42" xfId="38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6" xfId="0" applyFont="1" applyBorder="1" applyAlignment="1">
      <alignment/>
    </xf>
    <xf numFmtId="43" fontId="3" fillId="0" borderId="42" xfId="38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43" fontId="3" fillId="0" borderId="12" xfId="38" applyFont="1" applyBorder="1" applyAlignment="1">
      <alignment/>
    </xf>
    <xf numFmtId="0" fontId="11" fillId="0" borderId="0" xfId="0" applyFont="1" applyAlignment="1">
      <alignment/>
    </xf>
    <xf numFmtId="43" fontId="2" fillId="0" borderId="44" xfId="38" applyFont="1" applyBorder="1" applyAlignment="1">
      <alignment/>
    </xf>
    <xf numFmtId="43" fontId="4" fillId="0" borderId="44" xfId="38" applyFont="1" applyBorder="1" applyAlignment="1">
      <alignment/>
    </xf>
    <xf numFmtId="49" fontId="3" fillId="0" borderId="11" xfId="38" applyNumberFormat="1" applyFont="1" applyBorder="1" applyAlignment="1">
      <alignment horizontal="center"/>
    </xf>
    <xf numFmtId="43" fontId="79" fillId="0" borderId="14" xfId="38" applyFont="1" applyFill="1" applyBorder="1" applyAlignment="1">
      <alignment/>
    </xf>
    <xf numFmtId="43" fontId="79" fillId="0" borderId="10" xfId="38" applyFont="1" applyFill="1" applyBorder="1" applyAlignment="1">
      <alignment/>
    </xf>
    <xf numFmtId="0" fontId="92" fillId="0" borderId="0" xfId="0" applyFont="1" applyAlignment="1">
      <alignment/>
    </xf>
    <xf numFmtId="0" fontId="87" fillId="0" borderId="16" xfId="0" applyFont="1" applyBorder="1" applyAlignment="1">
      <alignment horizontal="center"/>
    </xf>
    <xf numFmtId="0" fontId="87" fillId="0" borderId="13" xfId="0" applyFont="1" applyBorder="1" applyAlignment="1">
      <alignment/>
    </xf>
    <xf numFmtId="0" fontId="90" fillId="0" borderId="13" xfId="0" applyFont="1" applyBorder="1" applyAlignment="1">
      <alignment/>
    </xf>
    <xf numFmtId="0" fontId="4" fillId="0" borderId="44" xfId="0" applyFont="1" applyBorder="1" applyAlignment="1">
      <alignment/>
    </xf>
    <xf numFmtId="43" fontId="79" fillId="0" borderId="32" xfId="38" applyFont="1" applyFill="1" applyBorder="1" applyAlignment="1">
      <alignment/>
    </xf>
    <xf numFmtId="43" fontId="79" fillId="0" borderId="20" xfId="38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/>
    </xf>
    <xf numFmtId="43" fontId="3" fillId="0" borderId="26" xfId="0" applyNumberFormat="1" applyFont="1" applyBorder="1" applyAlignment="1">
      <alignment/>
    </xf>
    <xf numFmtId="43" fontId="3" fillId="0" borderId="11" xfId="0" applyNumberFormat="1" applyFont="1" applyBorder="1" applyAlignment="1">
      <alignment/>
    </xf>
    <xf numFmtId="207" fontId="3" fillId="0" borderId="0" xfId="0" applyNumberFormat="1" applyFont="1" applyAlignment="1">
      <alignment horizontal="left"/>
    </xf>
    <xf numFmtId="49" fontId="4" fillId="0" borderId="20" xfId="0" applyNumberFormat="1" applyFont="1" applyBorder="1" applyAlignment="1">
      <alignment/>
    </xf>
    <xf numFmtId="43" fontId="4" fillId="0" borderId="19" xfId="38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38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29" xfId="0" applyFont="1" applyBorder="1" applyAlignment="1">
      <alignment/>
    </xf>
    <xf numFmtId="43" fontId="4" fillId="0" borderId="19" xfId="38" applyFont="1" applyBorder="1" applyAlignment="1">
      <alignment/>
    </xf>
    <xf numFmtId="43" fontId="4" fillId="0" borderId="21" xfId="38" applyFont="1" applyBorder="1" applyAlignment="1">
      <alignment/>
    </xf>
    <xf numFmtId="0" fontId="3" fillId="0" borderId="13" xfId="0" applyFont="1" applyBorder="1" applyAlignment="1">
      <alignment horizontal="right"/>
    </xf>
    <xf numFmtId="0" fontId="12" fillId="0" borderId="0" xfId="0" applyFont="1" applyBorder="1" applyAlignment="1">
      <alignment/>
    </xf>
    <xf numFmtId="43" fontId="3" fillId="0" borderId="45" xfId="38" applyFont="1" applyBorder="1" applyAlignment="1">
      <alignment/>
    </xf>
    <xf numFmtId="0" fontId="4" fillId="0" borderId="46" xfId="0" applyFont="1" applyBorder="1" applyAlignment="1">
      <alignment/>
    </xf>
    <xf numFmtId="43" fontId="4" fillId="0" borderId="29" xfId="38" applyFont="1" applyBorder="1" applyAlignment="1">
      <alignment/>
    </xf>
    <xf numFmtId="43" fontId="4" fillId="0" borderId="13" xfId="38" applyFont="1" applyBorder="1" applyAlignment="1">
      <alignment/>
    </xf>
    <xf numFmtId="43" fontId="4" fillId="0" borderId="27" xfId="38" applyFont="1" applyBorder="1" applyAlignment="1">
      <alignment/>
    </xf>
    <xf numFmtId="0" fontId="4" fillId="0" borderId="10" xfId="0" applyFont="1" applyBorder="1" applyAlignment="1">
      <alignment horizontal="left"/>
    </xf>
    <xf numFmtId="49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3" fillId="0" borderId="30" xfId="0" applyFont="1" applyBorder="1" applyAlignment="1">
      <alignment/>
    </xf>
    <xf numFmtId="43" fontId="5" fillId="0" borderId="0" xfId="38" applyFont="1" applyBorder="1" applyAlignment="1">
      <alignment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201" fontId="5" fillId="0" borderId="22" xfId="0" applyNumberFormat="1" applyFont="1" applyBorder="1" applyAlignment="1">
      <alignment horizontal="center"/>
    </xf>
    <xf numFmtId="43" fontId="5" fillId="0" borderId="22" xfId="38" applyFont="1" applyBorder="1" applyAlignment="1">
      <alignment/>
    </xf>
    <xf numFmtId="43" fontId="5" fillId="0" borderId="23" xfId="38" applyFont="1" applyBorder="1" applyAlignment="1">
      <alignment/>
    </xf>
    <xf numFmtId="0" fontId="3" fillId="0" borderId="11" xfId="0" applyFont="1" applyBorder="1" applyAlignment="1">
      <alignment/>
    </xf>
    <xf numFmtId="0" fontId="84" fillId="0" borderId="14" xfId="0" applyFont="1" applyBorder="1" applyAlignment="1">
      <alignment/>
    </xf>
    <xf numFmtId="0" fontId="84" fillId="0" borderId="10" xfId="0" applyFont="1" applyBorder="1" applyAlignment="1">
      <alignment/>
    </xf>
    <xf numFmtId="43" fontId="93" fillId="0" borderId="10" xfId="38" applyFont="1" applyBorder="1" applyAlignment="1">
      <alignment/>
    </xf>
    <xf numFmtId="43" fontId="93" fillId="0" borderId="0" xfId="38" applyFont="1" applyBorder="1" applyAlignment="1">
      <alignment/>
    </xf>
    <xf numFmtId="43" fontId="93" fillId="0" borderId="14" xfId="38" applyFont="1" applyBorder="1" applyAlignment="1">
      <alignment/>
    </xf>
    <xf numFmtId="43" fontId="93" fillId="0" borderId="16" xfId="38" applyFont="1" applyBorder="1" applyAlignment="1">
      <alignment/>
    </xf>
    <xf numFmtId="43" fontId="94" fillId="0" borderId="37" xfId="38" applyFont="1" applyBorder="1" applyAlignment="1">
      <alignment/>
    </xf>
    <xf numFmtId="0" fontId="94" fillId="0" borderId="0" xfId="0" applyFont="1" applyAlignment="1">
      <alignment/>
    </xf>
    <xf numFmtId="43" fontId="94" fillId="0" borderId="0" xfId="0" applyNumberFormat="1" applyFont="1" applyBorder="1" applyAlignment="1">
      <alignment/>
    </xf>
    <xf numFmtId="0" fontId="94" fillId="0" borderId="0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43" fontId="4" fillId="0" borderId="18" xfId="0" applyNumberFormat="1" applyFont="1" applyBorder="1" applyAlignment="1">
      <alignment/>
    </xf>
    <xf numFmtId="0" fontId="4" fillId="0" borderId="32" xfId="0" applyFont="1" applyBorder="1" applyAlignment="1">
      <alignment/>
    </xf>
    <xf numFmtId="43" fontId="4" fillId="0" borderId="33" xfId="38" applyFont="1" applyBorder="1" applyAlignment="1">
      <alignment/>
    </xf>
    <xf numFmtId="0" fontId="4" fillId="0" borderId="27" xfId="0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5" fillId="0" borderId="2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43" fontId="2" fillId="0" borderId="17" xfId="38" applyFont="1" applyBorder="1" applyAlignment="1">
      <alignment/>
    </xf>
    <xf numFmtId="0" fontId="80" fillId="0" borderId="20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3" fontId="3" fillId="0" borderId="43" xfId="38" applyFont="1" applyBorder="1" applyAlignment="1">
      <alignment/>
    </xf>
    <xf numFmtId="0" fontId="3" fillId="0" borderId="13" xfId="0" applyFont="1" applyBorder="1" applyAlignment="1">
      <alignment horizontal="left"/>
    </xf>
    <xf numFmtId="43" fontId="4" fillId="0" borderId="46" xfId="38" applyFont="1" applyBorder="1" applyAlignment="1" quotePrefix="1">
      <alignment horizontal="right"/>
    </xf>
    <xf numFmtId="43" fontId="4" fillId="0" borderId="17" xfId="38" applyFont="1" applyBorder="1" applyAlignment="1" quotePrefix="1">
      <alignment horizontal="right"/>
    </xf>
    <xf numFmtId="0" fontId="3" fillId="0" borderId="0" xfId="0" applyFont="1" applyBorder="1" applyAlignment="1">
      <alignment/>
    </xf>
    <xf numFmtId="43" fontId="3" fillId="0" borderId="25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43" xfId="0" applyFont="1" applyBorder="1" applyAlignment="1">
      <alignment/>
    </xf>
    <xf numFmtId="43" fontId="4" fillId="0" borderId="17" xfId="38" applyFont="1" applyBorder="1" applyAlignment="1">
      <alignment/>
    </xf>
    <xf numFmtId="0" fontId="4" fillId="0" borderId="31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4" fillId="0" borderId="18" xfId="38" applyFont="1" applyBorder="1" applyAlignment="1">
      <alignment horizontal="center"/>
    </xf>
    <xf numFmtId="43" fontId="4" fillId="0" borderId="17" xfId="38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17" xfId="0" applyFont="1" applyBorder="1" applyAlignment="1">
      <alignment/>
    </xf>
    <xf numFmtId="43" fontId="3" fillId="0" borderId="18" xfId="0" applyNumberFormat="1" applyFont="1" applyBorder="1" applyAlignment="1">
      <alignment/>
    </xf>
    <xf numFmtId="43" fontId="3" fillId="0" borderId="17" xfId="0" applyNumberFormat="1" applyFont="1" applyBorder="1" applyAlignment="1">
      <alignment/>
    </xf>
    <xf numFmtId="0" fontId="80" fillId="0" borderId="19" xfId="0" applyFont="1" applyBorder="1" applyAlignment="1">
      <alignment horizontal="center"/>
    </xf>
    <xf numFmtId="0" fontId="80" fillId="0" borderId="19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49" fontId="80" fillId="0" borderId="17" xfId="0" applyNumberFormat="1" applyFont="1" applyBorder="1" applyAlignment="1">
      <alignment horizontal="center" vertical="center"/>
    </xf>
    <xf numFmtId="49" fontId="80" fillId="0" borderId="0" xfId="0" applyNumberFormat="1" applyFont="1" applyBorder="1" applyAlignment="1">
      <alignment horizontal="center"/>
    </xf>
    <xf numFmtId="49" fontId="80" fillId="0" borderId="18" xfId="0" applyNumberFormat="1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/>
    </xf>
    <xf numFmtId="49" fontId="80" fillId="0" borderId="1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3" fontId="81" fillId="0" borderId="32" xfId="38" applyFont="1" applyBorder="1" applyAlignment="1">
      <alignment horizontal="center"/>
    </xf>
    <xf numFmtId="43" fontId="95" fillId="0" borderId="11" xfId="38" applyFont="1" applyBorder="1" applyAlignment="1">
      <alignment/>
    </xf>
    <xf numFmtId="43" fontId="95" fillId="0" borderId="26" xfId="38" applyFont="1" applyBorder="1" applyAlignment="1">
      <alignment/>
    </xf>
    <xf numFmtId="43" fontId="85" fillId="0" borderId="14" xfId="38" applyFont="1" applyBorder="1" applyAlignment="1">
      <alignment horizontal="center"/>
    </xf>
    <xf numFmtId="43" fontId="85" fillId="0" borderId="10" xfId="38" applyFont="1" applyBorder="1" applyAlignment="1">
      <alignment horizontal="center"/>
    </xf>
    <xf numFmtId="49" fontId="5" fillId="0" borderId="18" xfId="0" applyNumberFormat="1" applyFont="1" applyBorder="1" applyAlignment="1">
      <alignment horizontal="center" vertical="center" wrapText="1"/>
    </xf>
    <xf numFmtId="49" fontId="81" fillId="0" borderId="18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86" fillId="0" borderId="18" xfId="0" applyNumberFormat="1" applyFont="1" applyBorder="1" applyAlignment="1">
      <alignment horizontal="center" vertical="center" wrapText="1"/>
    </xf>
    <xf numFmtId="43" fontId="1" fillId="0" borderId="11" xfId="0" applyNumberFormat="1" applyFont="1" applyBorder="1" applyAlignment="1">
      <alignment/>
    </xf>
    <xf numFmtId="0" fontId="2" fillId="0" borderId="28" xfId="0" applyFont="1" applyBorder="1" applyAlignment="1">
      <alignment/>
    </xf>
    <xf numFmtId="43" fontId="1" fillId="0" borderId="28" xfId="38" applyFont="1" applyBorder="1" applyAlignment="1">
      <alignment/>
    </xf>
    <xf numFmtId="0" fontId="2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43" fontId="1" fillId="0" borderId="35" xfId="38" applyFont="1" applyBorder="1" applyAlignment="1">
      <alignment/>
    </xf>
    <xf numFmtId="0" fontId="80" fillId="0" borderId="28" xfId="0" applyFont="1" applyBorder="1" applyAlignment="1">
      <alignment horizontal="center"/>
    </xf>
    <xf numFmtId="0" fontId="80" fillId="0" borderId="26" xfId="0" applyFont="1" applyBorder="1" applyAlignment="1">
      <alignment horizontal="center"/>
    </xf>
    <xf numFmtId="0" fontId="80" fillId="0" borderId="29" xfId="0" applyFont="1" applyBorder="1" applyAlignment="1">
      <alignment horizontal="center"/>
    </xf>
    <xf numFmtId="0" fontId="80" fillId="0" borderId="20" xfId="0" applyFont="1" applyBorder="1" applyAlignment="1">
      <alignment horizontal="center"/>
    </xf>
    <xf numFmtId="0" fontId="80" fillId="0" borderId="27" xfId="0" applyFont="1" applyBorder="1" applyAlignment="1">
      <alignment/>
    </xf>
    <xf numFmtId="15" fontId="80" fillId="0" borderId="18" xfId="0" applyNumberFormat="1" applyFont="1" applyBorder="1" applyAlignment="1">
      <alignment horizontal="center"/>
    </xf>
    <xf numFmtId="0" fontId="80" fillId="0" borderId="17" xfId="0" applyFont="1" applyBorder="1" applyAlignment="1">
      <alignment/>
    </xf>
    <xf numFmtId="0" fontId="80" fillId="0" borderId="18" xfId="0" applyFont="1" applyBorder="1" applyAlignment="1">
      <alignment horizontal="center"/>
    </xf>
    <xf numFmtId="15" fontId="80" fillId="0" borderId="17" xfId="0" applyNumberFormat="1" applyFont="1" applyBorder="1" applyAlignment="1">
      <alignment horizontal="center"/>
    </xf>
    <xf numFmtId="0" fontId="80" fillId="0" borderId="27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0" fontId="79" fillId="0" borderId="11" xfId="0" applyFont="1" applyBorder="1" applyAlignment="1">
      <alignment/>
    </xf>
    <xf numFmtId="43" fontId="79" fillId="0" borderId="11" xfId="38" applyFont="1" applyBorder="1" applyAlignment="1">
      <alignment/>
    </xf>
    <xf numFmtId="0" fontId="96" fillId="0" borderId="11" xfId="0" applyFont="1" applyBorder="1" applyAlignment="1">
      <alignment/>
    </xf>
    <xf numFmtId="43" fontId="79" fillId="0" borderId="11" xfId="38" applyFont="1" applyBorder="1" applyAlignment="1">
      <alignment horizontal="left" indent="1"/>
    </xf>
    <xf numFmtId="43" fontId="79" fillId="0" borderId="46" xfId="38" applyFont="1" applyBorder="1" applyAlignment="1">
      <alignment/>
    </xf>
    <xf numFmtId="43" fontId="80" fillId="0" borderId="18" xfId="38" applyFont="1" applyBorder="1" applyAlignment="1">
      <alignment/>
    </xf>
    <xf numFmtId="43" fontId="80" fillId="0" borderId="46" xfId="38" applyFont="1" applyBorder="1" applyAlignment="1">
      <alignment/>
    </xf>
    <xf numFmtId="0" fontId="97" fillId="0" borderId="0" xfId="0" applyFont="1" applyAlignment="1">
      <alignment/>
    </xf>
    <xf numFmtId="0" fontId="96" fillId="0" borderId="0" xfId="0" applyFont="1" applyAlignment="1">
      <alignment/>
    </xf>
    <xf numFmtId="0" fontId="96" fillId="0" borderId="11" xfId="0" applyFont="1" applyBorder="1" applyAlignment="1">
      <alignment horizontal="center"/>
    </xf>
    <xf numFmtId="0" fontId="80" fillId="0" borderId="11" xfId="0" applyFont="1" applyBorder="1" applyAlignment="1">
      <alignment/>
    </xf>
    <xf numFmtId="0" fontId="96" fillId="0" borderId="28" xfId="0" applyFont="1" applyBorder="1" applyAlignment="1">
      <alignment horizontal="center"/>
    </xf>
    <xf numFmtId="0" fontId="96" fillId="0" borderId="28" xfId="0" applyFont="1" applyBorder="1" applyAlignment="1">
      <alignment/>
    </xf>
    <xf numFmtId="0" fontId="96" fillId="0" borderId="42" xfId="0" applyFont="1" applyBorder="1" applyAlignment="1">
      <alignment/>
    </xf>
    <xf numFmtId="0" fontId="79" fillId="0" borderId="11" xfId="0" applyFont="1" applyBorder="1" applyAlignment="1">
      <alignment horizontal="center"/>
    </xf>
    <xf numFmtId="15" fontId="79" fillId="0" borderId="11" xfId="0" applyNumberFormat="1" applyFont="1" applyBorder="1" applyAlignment="1">
      <alignment horizontal="center"/>
    </xf>
    <xf numFmtId="0" fontId="79" fillId="0" borderId="46" xfId="0" applyFont="1" applyBorder="1" applyAlignment="1">
      <alignment/>
    </xf>
    <xf numFmtId="0" fontId="98" fillId="0" borderId="0" xfId="0" applyFont="1" applyAlignment="1">
      <alignment/>
    </xf>
    <xf numFmtId="0" fontId="98" fillId="0" borderId="0" xfId="0" applyFont="1" applyAlignment="1">
      <alignment horizontal="center"/>
    </xf>
    <xf numFmtId="43" fontId="81" fillId="0" borderId="0" xfId="0" applyNumberFormat="1" applyFont="1" applyAlignment="1">
      <alignment/>
    </xf>
    <xf numFmtId="0" fontId="99" fillId="0" borderId="28" xfId="0" applyFont="1" applyBorder="1" applyAlignment="1">
      <alignment horizontal="center"/>
    </xf>
    <xf numFmtId="0" fontId="99" fillId="0" borderId="11" xfId="0" applyFont="1" applyBorder="1" applyAlignment="1">
      <alignment horizontal="center"/>
    </xf>
    <xf numFmtId="0" fontId="99" fillId="0" borderId="26" xfId="0" applyFont="1" applyBorder="1" applyAlignment="1">
      <alignment horizontal="center"/>
    </xf>
    <xf numFmtId="0" fontId="99" fillId="0" borderId="11" xfId="0" applyFont="1" applyBorder="1" applyAlignment="1">
      <alignment/>
    </xf>
    <xf numFmtId="0" fontId="99" fillId="0" borderId="26" xfId="0" applyFont="1" applyBorder="1" applyAlignment="1">
      <alignment/>
    </xf>
    <xf numFmtId="0" fontId="99" fillId="0" borderId="28" xfId="0" applyFont="1" applyBorder="1" applyAlignment="1">
      <alignment/>
    </xf>
    <xf numFmtId="0" fontId="99" fillId="0" borderId="42" xfId="0" applyFont="1" applyBorder="1" applyAlignment="1">
      <alignment/>
    </xf>
    <xf numFmtId="0" fontId="79" fillId="0" borderId="28" xfId="0" applyFont="1" applyBorder="1" applyAlignment="1">
      <alignment/>
    </xf>
    <xf numFmtId="0" fontId="79" fillId="0" borderId="42" xfId="0" applyFont="1" applyBorder="1" applyAlignment="1">
      <alignment/>
    </xf>
    <xf numFmtId="15" fontId="79" fillId="0" borderId="11" xfId="0" applyNumberFormat="1" applyFont="1" applyBorder="1" applyAlignment="1">
      <alignment horizontal="right"/>
    </xf>
    <xf numFmtId="206" fontId="79" fillId="0" borderId="11" xfId="38" applyNumberFormat="1" applyFont="1" applyBorder="1" applyAlignment="1">
      <alignment/>
    </xf>
    <xf numFmtId="15" fontId="79" fillId="0" borderId="11" xfId="0" applyNumberFormat="1" applyFont="1" applyBorder="1" applyAlignment="1">
      <alignment/>
    </xf>
    <xf numFmtId="0" fontId="96" fillId="0" borderId="27" xfId="0" applyFont="1" applyBorder="1" applyAlignment="1">
      <alignment/>
    </xf>
    <xf numFmtId="0" fontId="79" fillId="0" borderId="11" xfId="0" applyNumberFormat="1" applyFont="1" applyBorder="1" applyAlignment="1">
      <alignment horizontal="center"/>
    </xf>
    <xf numFmtId="15" fontId="79" fillId="0" borderId="28" xfId="0" applyNumberFormat="1" applyFont="1" applyBorder="1" applyAlignment="1">
      <alignment horizontal="center"/>
    </xf>
    <xf numFmtId="43" fontId="79" fillId="0" borderId="11" xfId="38" applyNumberFormat="1" applyFont="1" applyBorder="1" applyAlignment="1">
      <alignment/>
    </xf>
    <xf numFmtId="15" fontId="79" fillId="0" borderId="0" xfId="0" applyNumberFormat="1" applyFont="1" applyBorder="1" applyAlignment="1">
      <alignment horizontal="center"/>
    </xf>
    <xf numFmtId="0" fontId="79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3" fontId="3" fillId="0" borderId="11" xfId="38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43" fontId="3" fillId="0" borderId="11" xfId="38" applyFont="1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99" fillId="0" borderId="0" xfId="0" applyFont="1" applyAlignment="1">
      <alignment horizontal="center"/>
    </xf>
    <xf numFmtId="0" fontId="99" fillId="0" borderId="17" xfId="0" applyFont="1" applyBorder="1" applyAlignment="1">
      <alignment horizontal="center"/>
    </xf>
    <xf numFmtId="0" fontId="80" fillId="0" borderId="28" xfId="0" applyFont="1" applyBorder="1" applyAlignment="1">
      <alignment horizontal="center"/>
    </xf>
    <xf numFmtId="0" fontId="80" fillId="0" borderId="42" xfId="0" applyFont="1" applyBorder="1" applyAlignment="1">
      <alignment horizontal="center"/>
    </xf>
    <xf numFmtId="0" fontId="99" fillId="0" borderId="0" xfId="0" applyFont="1" applyAlignment="1">
      <alignment horizontal="center" vertical="center"/>
    </xf>
    <xf numFmtId="0" fontId="99" fillId="0" borderId="17" xfId="0" applyFont="1" applyBorder="1" applyAlignment="1">
      <alignment horizontal="center" vertical="center"/>
    </xf>
    <xf numFmtId="0" fontId="100" fillId="0" borderId="0" xfId="0" applyFont="1" applyAlignment="1">
      <alignment horizontal="center"/>
    </xf>
    <xf numFmtId="0" fontId="100" fillId="0" borderId="17" xfId="0" applyFont="1" applyBorder="1" applyAlignment="1">
      <alignment horizontal="center"/>
    </xf>
    <xf numFmtId="0" fontId="99" fillId="0" borderId="28" xfId="0" applyFont="1" applyBorder="1" applyAlignment="1">
      <alignment horizontal="center"/>
    </xf>
    <xf numFmtId="0" fontId="99" fillId="0" borderId="42" xfId="0" applyFont="1" applyBorder="1" applyAlignment="1">
      <alignment horizontal="center"/>
    </xf>
    <xf numFmtId="0" fontId="79" fillId="0" borderId="28" xfId="0" applyFont="1" applyBorder="1" applyAlignment="1">
      <alignment/>
    </xf>
    <xf numFmtId="0" fontId="79" fillId="0" borderId="42" xfId="0" applyFont="1" applyBorder="1" applyAlignment="1">
      <alignment/>
    </xf>
    <xf numFmtId="0" fontId="3" fillId="0" borderId="0" xfId="0" applyFont="1" applyAlignment="1">
      <alignment horizontal="center"/>
    </xf>
    <xf numFmtId="43" fontId="4" fillId="0" borderId="29" xfId="38" applyFont="1" applyBorder="1" applyAlignment="1">
      <alignment horizontal="center"/>
    </xf>
    <xf numFmtId="43" fontId="4" fillId="0" borderId="43" xfId="38" applyFont="1" applyBorder="1" applyAlignment="1">
      <alignment horizontal="center"/>
    </xf>
    <xf numFmtId="43" fontId="4" fillId="0" borderId="28" xfId="38" applyFont="1" applyBorder="1" applyAlignment="1">
      <alignment horizontal="center"/>
    </xf>
    <xf numFmtId="43" fontId="4" fillId="0" borderId="42" xfId="38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43" fontId="3" fillId="0" borderId="27" xfId="38" applyFont="1" applyBorder="1" applyAlignment="1">
      <alignment horizontal="center"/>
    </xf>
    <xf numFmtId="43" fontId="3" fillId="0" borderId="46" xfId="38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3" fontId="3" fillId="0" borderId="11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3" fontId="4" fillId="0" borderId="0" xfId="38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3" fontId="3" fillId="0" borderId="20" xfId="38" applyFont="1" applyBorder="1" applyAlignment="1">
      <alignment horizontal="center" vertical="center"/>
    </xf>
    <xf numFmtId="43" fontId="3" fillId="0" borderId="18" xfId="38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0" fillId="0" borderId="20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center"/>
    </xf>
    <xf numFmtId="0" fontId="80" fillId="0" borderId="17" xfId="0" applyFont="1" applyBorder="1" applyAlignment="1">
      <alignment horizontal="center"/>
    </xf>
    <xf numFmtId="0" fontId="80" fillId="0" borderId="29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95" fillId="0" borderId="2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80" fillId="0" borderId="29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73" fillId="0" borderId="27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/>
    </xf>
    <xf numFmtId="0" fontId="82" fillId="0" borderId="26" xfId="0" applyFont="1" applyBorder="1" applyAlignment="1">
      <alignment horizontal="center"/>
    </xf>
    <xf numFmtId="0" fontId="82" fillId="0" borderId="42" xfId="0" applyFont="1" applyBorder="1" applyAlignment="1">
      <alignment horizontal="center"/>
    </xf>
    <xf numFmtId="0" fontId="81" fillId="0" borderId="2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4" fillId="0" borderId="41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4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5" fillId="0" borderId="47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79" fillId="0" borderId="17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81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1" fillId="0" borderId="28" xfId="0" applyFont="1" applyBorder="1" applyAlignment="1">
      <alignment horizontal="center"/>
    </xf>
    <xf numFmtId="0" fontId="81" fillId="0" borderId="26" xfId="0" applyFont="1" applyBorder="1" applyAlignment="1">
      <alignment horizontal="center"/>
    </xf>
    <xf numFmtId="0" fontId="81" fillId="0" borderId="42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4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6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86" fillId="0" borderId="2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/>
    </xf>
    <xf numFmtId="0" fontId="86" fillId="0" borderId="26" xfId="0" applyFont="1" applyBorder="1" applyAlignment="1">
      <alignment horizontal="center"/>
    </xf>
    <xf numFmtId="0" fontId="86" fillId="0" borderId="42" xfId="0" applyFont="1" applyBorder="1" applyAlignment="1">
      <alignment horizontal="center"/>
    </xf>
    <xf numFmtId="49" fontId="85" fillId="0" borderId="20" xfId="0" applyNumberFormat="1" applyFont="1" applyBorder="1" applyAlignment="1">
      <alignment horizontal="center" vertical="center" wrapText="1"/>
    </xf>
    <xf numFmtId="0" fontId="85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85" fillId="0" borderId="10" xfId="0" applyNumberFormat="1" applyFont="1" applyBorder="1" applyAlignment="1">
      <alignment horizontal="center" vertical="center" wrapText="1"/>
    </xf>
    <xf numFmtId="49" fontId="85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90" zoomScaleSheetLayoutView="90" zoomScalePageLayoutView="0" workbookViewId="0" topLeftCell="A22">
      <selection activeCell="A3" sqref="A3:K3"/>
    </sheetView>
  </sheetViews>
  <sheetFormatPr defaultColWidth="9.140625" defaultRowHeight="23.25"/>
  <cols>
    <col min="1" max="1" width="9.140625" style="2" customWidth="1"/>
    <col min="2" max="2" width="5.28125" style="2" customWidth="1"/>
    <col min="3" max="5" width="9.140625" style="2" customWidth="1"/>
    <col min="6" max="6" width="3.28125" style="2" customWidth="1"/>
    <col min="7" max="7" width="9.421875" style="2" customWidth="1"/>
    <col min="8" max="8" width="4.57421875" style="2" customWidth="1"/>
    <col min="9" max="9" width="17.421875" style="2" customWidth="1"/>
    <col min="10" max="10" width="3.28125" style="2" customWidth="1"/>
    <col min="11" max="11" width="17.421875" style="13" customWidth="1"/>
    <col min="12" max="16384" width="9.140625" style="2" customWidth="1"/>
  </cols>
  <sheetData>
    <row r="1" spans="1:11" ht="21">
      <c r="A1" s="409" t="s">
        <v>396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1" ht="21">
      <c r="A2" s="409" t="s">
        <v>14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</row>
    <row r="3" spans="1:11" ht="21">
      <c r="A3" s="409" t="s">
        <v>376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</row>
    <row r="4" spans="1:11" ht="2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7:11" s="4" customFormat="1" ht="21">
      <c r="G5" s="4" t="s">
        <v>58</v>
      </c>
      <c r="I5" s="1" t="s">
        <v>377</v>
      </c>
      <c r="J5" s="1"/>
      <c r="K5" s="177" t="s">
        <v>195</v>
      </c>
    </row>
    <row r="6" spans="1:11" s="4" customFormat="1" ht="21.75" thickBot="1">
      <c r="A6" s="4" t="s">
        <v>16</v>
      </c>
      <c r="G6" s="1">
        <v>2</v>
      </c>
      <c r="I6" s="53">
        <v>26739844</v>
      </c>
      <c r="J6" s="179"/>
      <c r="K6" s="53">
        <v>26493144</v>
      </c>
    </row>
    <row r="7" spans="1:11" s="4" customFormat="1" ht="21.75" thickTop="1">
      <c r="A7" s="4" t="s">
        <v>64</v>
      </c>
      <c r="G7" s="1"/>
      <c r="K7" s="24"/>
    </row>
    <row r="8" spans="2:11" s="4" customFormat="1" ht="21">
      <c r="B8" s="4" t="s">
        <v>65</v>
      </c>
      <c r="G8" s="1"/>
      <c r="I8" s="178"/>
      <c r="J8" s="178"/>
      <c r="K8" s="179"/>
    </row>
    <row r="9" spans="3:11" ht="21">
      <c r="C9" s="2" t="s">
        <v>66</v>
      </c>
      <c r="G9" s="54">
        <v>3</v>
      </c>
      <c r="I9" s="232">
        <v>34365155.79</v>
      </c>
      <c r="J9" s="103"/>
      <c r="K9" s="232">
        <v>29074796.13</v>
      </c>
    </row>
    <row r="10" spans="3:11" ht="21">
      <c r="C10" s="2" t="s">
        <v>67</v>
      </c>
      <c r="G10" s="54">
        <v>4</v>
      </c>
      <c r="I10" s="191">
        <v>9474379.95</v>
      </c>
      <c r="J10" s="103"/>
      <c r="K10" s="191">
        <v>0</v>
      </c>
    </row>
    <row r="11" spans="3:11" ht="21">
      <c r="C11" s="2" t="s">
        <v>68</v>
      </c>
      <c r="G11" s="54">
        <v>5</v>
      </c>
      <c r="I11" s="191">
        <v>900000</v>
      </c>
      <c r="J11" s="103"/>
      <c r="K11" s="191">
        <v>900000</v>
      </c>
    </row>
    <row r="12" spans="3:11" ht="21">
      <c r="C12" s="4" t="s">
        <v>69</v>
      </c>
      <c r="G12" s="54"/>
      <c r="I12" s="97">
        <f>SUM(I9:I11)</f>
        <v>44739535.739999995</v>
      </c>
      <c r="J12" s="179"/>
      <c r="K12" s="97">
        <f>SUM(K9:K11)</f>
        <v>29974796.13</v>
      </c>
    </row>
    <row r="13" spans="1:11" s="4" customFormat="1" ht="21.75" thickBot="1">
      <c r="A13" s="4" t="s">
        <v>70</v>
      </c>
      <c r="G13" s="1"/>
      <c r="I13" s="14">
        <f>I12</f>
        <v>44739535.739999995</v>
      </c>
      <c r="J13" s="179"/>
      <c r="K13" s="14">
        <f>K12</f>
        <v>29974796.13</v>
      </c>
    </row>
    <row r="14" spans="7:11" s="4" customFormat="1" ht="21.75" thickTop="1">
      <c r="G14" s="1"/>
      <c r="I14" s="179"/>
      <c r="J14" s="179"/>
      <c r="K14" s="179"/>
    </row>
    <row r="15" spans="1:11" s="4" customFormat="1" ht="21.75" thickBot="1">
      <c r="A15" s="4" t="s">
        <v>267</v>
      </c>
      <c r="G15" s="1">
        <v>2</v>
      </c>
      <c r="I15" s="53">
        <f>I6</f>
        <v>26739844</v>
      </c>
      <c r="K15" s="53">
        <v>26493144</v>
      </c>
    </row>
    <row r="16" spans="1:11" s="4" customFormat="1" ht="21.75" thickTop="1">
      <c r="A16" s="4" t="s">
        <v>72</v>
      </c>
      <c r="G16" s="1"/>
      <c r="K16" s="24"/>
    </row>
    <row r="17" spans="2:11" s="4" customFormat="1" ht="21">
      <c r="B17" s="4" t="s">
        <v>73</v>
      </c>
      <c r="G17" s="1"/>
      <c r="I17" s="178"/>
      <c r="J17" s="178"/>
      <c r="K17" s="179"/>
    </row>
    <row r="18" spans="3:11" ht="21">
      <c r="C18" s="2" t="s">
        <v>57</v>
      </c>
      <c r="G18" s="54">
        <v>6</v>
      </c>
      <c r="I18" s="232">
        <v>11225689.95</v>
      </c>
      <c r="J18" s="103"/>
      <c r="K18" s="232">
        <v>3345873</v>
      </c>
    </row>
    <row r="19" spans="3:11" ht="21">
      <c r="C19" s="2" t="s">
        <v>196</v>
      </c>
      <c r="G19" s="54">
        <v>7</v>
      </c>
      <c r="I19" s="191">
        <v>1621329.14</v>
      </c>
      <c r="J19" s="103"/>
      <c r="K19" s="191">
        <v>1659759.27</v>
      </c>
    </row>
    <row r="20" spans="3:11" ht="21">
      <c r="C20" s="4" t="s">
        <v>74</v>
      </c>
      <c r="G20" s="54"/>
      <c r="I20" s="97">
        <f>SUM(I18:I19)</f>
        <v>12847019.09</v>
      </c>
      <c r="J20" s="179"/>
      <c r="K20" s="97">
        <f>SUM(K18:K19)</f>
        <v>5005632.27</v>
      </c>
    </row>
    <row r="21" spans="2:11" s="4" customFormat="1" ht="21.75" thickBot="1">
      <c r="B21" s="4" t="s">
        <v>75</v>
      </c>
      <c r="G21" s="1"/>
      <c r="I21" s="14">
        <f>I20</f>
        <v>12847019.09</v>
      </c>
      <c r="J21" s="179"/>
      <c r="K21" s="14">
        <f>K20</f>
        <v>5005632.27</v>
      </c>
    </row>
    <row r="22" ht="21.75" thickTop="1"/>
    <row r="23" spans="2:10" ht="21">
      <c r="B23" s="4" t="s">
        <v>47</v>
      </c>
      <c r="G23" s="54"/>
      <c r="I23" s="13"/>
      <c r="J23" s="13"/>
    </row>
    <row r="24" spans="3:11" ht="21">
      <c r="C24" s="2" t="s">
        <v>47</v>
      </c>
      <c r="G24" s="54">
        <v>8</v>
      </c>
      <c r="I24" s="232">
        <v>17065667.01</v>
      </c>
      <c r="J24" s="13"/>
      <c r="K24" s="232">
        <v>11185617.14</v>
      </c>
    </row>
    <row r="25" spans="3:11" ht="21">
      <c r="C25" s="2" t="s">
        <v>51</v>
      </c>
      <c r="G25" s="54"/>
      <c r="I25" s="191">
        <v>14826849.64</v>
      </c>
      <c r="J25" s="13"/>
      <c r="K25" s="191">
        <v>13783546.72</v>
      </c>
    </row>
    <row r="26" spans="3:11" ht="21">
      <c r="C26" s="4" t="s">
        <v>76</v>
      </c>
      <c r="G26" s="54"/>
      <c r="I26" s="179">
        <f>SUM(I24:I25)</f>
        <v>31892516.650000002</v>
      </c>
      <c r="J26" s="24"/>
      <c r="K26" s="179">
        <f>SUM(K24:K25)</f>
        <v>24969163.86</v>
      </c>
    </row>
    <row r="27" spans="2:11" s="4" customFormat="1" ht="21.75" thickBot="1">
      <c r="B27" s="4" t="s">
        <v>77</v>
      </c>
      <c r="G27" s="1"/>
      <c r="I27" s="14">
        <f>I21+I26</f>
        <v>44739535.74</v>
      </c>
      <c r="J27" s="24"/>
      <c r="K27" s="14">
        <f>K21+K26</f>
        <v>29974796.13</v>
      </c>
    </row>
    <row r="28" ht="21.75" thickTop="1">
      <c r="A28" s="4" t="s">
        <v>71</v>
      </c>
    </row>
    <row r="31" ht="21">
      <c r="A31" s="6" t="s">
        <v>264</v>
      </c>
    </row>
    <row r="32" ht="21">
      <c r="A32" s="6" t="s">
        <v>265</v>
      </c>
    </row>
    <row r="33" ht="21">
      <c r="A33" s="6" t="s">
        <v>266</v>
      </c>
    </row>
  </sheetData>
  <sheetProtection/>
  <mergeCells count="3">
    <mergeCell ref="A1:K1"/>
    <mergeCell ref="A2:K2"/>
    <mergeCell ref="A3:K3"/>
  </mergeCells>
  <printOptions/>
  <pageMargins left="0.9055118110236221" right="0.11811023622047245" top="0.5511811023622047" bottom="0.35433070866141736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23.25"/>
  <cols>
    <col min="1" max="1" width="8.7109375" style="2" customWidth="1"/>
    <col min="2" max="2" width="12.28125" style="2" customWidth="1"/>
    <col min="3" max="3" width="10.28125" style="2" customWidth="1"/>
    <col min="4" max="4" width="9.7109375" style="2" customWidth="1"/>
    <col min="5" max="5" width="9.421875" style="2" customWidth="1"/>
    <col min="6" max="6" width="8.00390625" style="2" customWidth="1"/>
    <col min="7" max="7" width="13.140625" style="13" customWidth="1"/>
    <col min="8" max="8" width="9.8515625" style="2" customWidth="1"/>
    <col min="9" max="9" width="15.28125" style="2" customWidth="1"/>
    <col min="10" max="10" width="11.57421875" style="2" customWidth="1"/>
    <col min="11" max="11" width="13.421875" style="2" customWidth="1"/>
    <col min="12" max="12" width="17.00390625" style="2" customWidth="1"/>
    <col min="13" max="16384" width="9.140625" style="2" customWidth="1"/>
  </cols>
  <sheetData>
    <row r="1" spans="1:12" ht="21">
      <c r="A1" s="409" t="s">
        <v>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12" ht="21">
      <c r="A2" s="409" t="s">
        <v>78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</row>
    <row r="3" spans="1:12" ht="21">
      <c r="A3" s="409" t="s">
        <v>378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</row>
    <row r="4" spans="1:11" ht="21">
      <c r="A4" s="463" t="s">
        <v>57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</row>
    <row r="5" spans="1:11" ht="21">
      <c r="A5" s="462" t="s">
        <v>31</v>
      </c>
      <c r="B5" s="464" t="s">
        <v>497</v>
      </c>
      <c r="C5" s="452" t="s">
        <v>62</v>
      </c>
      <c r="D5" s="462" t="s">
        <v>32</v>
      </c>
      <c r="E5" s="462" t="s">
        <v>33</v>
      </c>
      <c r="F5" s="466" t="s">
        <v>34</v>
      </c>
      <c r="G5" s="462" t="s">
        <v>35</v>
      </c>
      <c r="H5" s="462" t="s">
        <v>36</v>
      </c>
      <c r="I5" s="452" t="s">
        <v>37</v>
      </c>
      <c r="J5" s="462" t="s">
        <v>63</v>
      </c>
      <c r="K5" s="462" t="s">
        <v>8</v>
      </c>
    </row>
    <row r="6" spans="1:11" ht="21">
      <c r="A6" s="462"/>
      <c r="B6" s="465"/>
      <c r="C6" s="452"/>
      <c r="D6" s="462"/>
      <c r="E6" s="462"/>
      <c r="F6" s="466"/>
      <c r="G6" s="462"/>
      <c r="H6" s="462"/>
      <c r="I6" s="452"/>
      <c r="J6" s="462"/>
      <c r="K6" s="462"/>
    </row>
    <row r="7" spans="1:11" ht="21">
      <c r="A7" s="192"/>
      <c r="B7" s="192"/>
      <c r="C7" s="192"/>
      <c r="D7" s="192"/>
      <c r="E7" s="192"/>
      <c r="F7" s="192"/>
      <c r="G7" s="202"/>
      <c r="H7" s="192"/>
      <c r="I7" s="202">
        <v>11230379.95</v>
      </c>
      <c r="J7" s="192"/>
      <c r="K7" s="192"/>
    </row>
    <row r="8" spans="1:12" ht="21">
      <c r="A8" s="192"/>
      <c r="B8" s="192"/>
      <c r="C8" s="192"/>
      <c r="D8" s="192"/>
      <c r="E8" s="192"/>
      <c r="F8" s="192"/>
      <c r="G8" s="202"/>
      <c r="H8" s="192"/>
      <c r="I8" s="192"/>
      <c r="J8" s="192"/>
      <c r="K8" s="354"/>
      <c r="L8" s="180" t="s">
        <v>498</v>
      </c>
    </row>
    <row r="9" spans="1:12" s="4" customFormat="1" ht="21">
      <c r="A9" s="99">
        <v>0</v>
      </c>
      <c r="B9" s="99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353">
        <f>SUM(I7:I8)</f>
        <v>11230379.95</v>
      </c>
      <c r="J9" s="99">
        <v>0</v>
      </c>
      <c r="K9" s="355">
        <v>0</v>
      </c>
      <c r="L9" s="353">
        <f>SUM(I9:K9)</f>
        <v>11230379.95</v>
      </c>
    </row>
    <row r="10" spans="10:12" ht="21">
      <c r="J10" s="203" t="s">
        <v>236</v>
      </c>
      <c r="K10" s="203" t="s">
        <v>430</v>
      </c>
      <c r="L10" s="202">
        <v>-6631.1</v>
      </c>
    </row>
    <row r="11" spans="10:12" ht="21">
      <c r="J11" s="203" t="s">
        <v>234</v>
      </c>
      <c r="K11" s="203" t="s">
        <v>431</v>
      </c>
      <c r="L11" s="202">
        <v>1941.1</v>
      </c>
    </row>
    <row r="12" spans="10:12" ht="21">
      <c r="J12" s="279" t="s">
        <v>499</v>
      </c>
      <c r="K12" s="279"/>
      <c r="L12" s="99">
        <f>L9+L10+L11</f>
        <v>11225689.95</v>
      </c>
    </row>
  </sheetData>
  <sheetProtection/>
  <mergeCells count="15">
    <mergeCell ref="C5:C6"/>
    <mergeCell ref="A5:A6"/>
    <mergeCell ref="D5:D6"/>
    <mergeCell ref="E5:E6"/>
    <mergeCell ref="F5:F6"/>
    <mergeCell ref="A1:L1"/>
    <mergeCell ref="A2:L2"/>
    <mergeCell ref="A3:L3"/>
    <mergeCell ref="G5:G6"/>
    <mergeCell ref="H5:H6"/>
    <mergeCell ref="I5:I6"/>
    <mergeCell ref="J5:J6"/>
    <mergeCell ref="K5:K6"/>
    <mergeCell ref="A4:K4"/>
    <mergeCell ref="B5:B6"/>
  </mergeCells>
  <printOptions/>
  <pageMargins left="0.7086614173228347" right="0.31496062992125984" top="0.5511811023622047" bottom="0.15748031496062992" header="0.31496062992125984" footer="0.31496062992125984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SheetLayoutView="100" zoomScalePageLayoutView="0" workbookViewId="0" topLeftCell="A10">
      <selection activeCell="B16" sqref="B16"/>
    </sheetView>
  </sheetViews>
  <sheetFormatPr defaultColWidth="9.140625" defaultRowHeight="23.25"/>
  <cols>
    <col min="1" max="1" width="49.00390625" style="2" customWidth="1"/>
    <col min="2" max="2" width="36.7109375" style="2" customWidth="1"/>
    <col min="3" max="3" width="9.7109375" style="2" customWidth="1"/>
    <col min="4" max="4" width="9.421875" style="2" customWidth="1"/>
    <col min="5" max="5" width="8.00390625" style="2" customWidth="1"/>
    <col min="6" max="6" width="13.140625" style="13" customWidth="1"/>
    <col min="7" max="7" width="9.8515625" style="2" customWidth="1"/>
    <col min="8" max="8" width="15.28125" style="2" customWidth="1"/>
    <col min="9" max="9" width="11.57421875" style="2" customWidth="1"/>
    <col min="10" max="10" width="13.421875" style="2" customWidth="1"/>
    <col min="11" max="11" width="17.00390625" style="2" customWidth="1"/>
    <col min="12" max="16384" width="9.140625" style="2" customWidth="1"/>
  </cols>
  <sheetData>
    <row r="1" spans="1:11" ht="21">
      <c r="A1" s="409" t="s">
        <v>0</v>
      </c>
      <c r="B1" s="409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1">
      <c r="A2" s="409" t="s">
        <v>500</v>
      </c>
      <c r="B2" s="409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21">
      <c r="A3" s="409" t="s">
        <v>378</v>
      </c>
      <c r="B3" s="409"/>
      <c r="C3" s="176"/>
      <c r="D3" s="176"/>
      <c r="E3" s="176"/>
      <c r="F3" s="176"/>
      <c r="G3" s="176"/>
      <c r="H3" s="176"/>
      <c r="I3" s="176"/>
      <c r="J3" s="176"/>
      <c r="K3" s="176"/>
    </row>
    <row r="5" spans="1:2" ht="21">
      <c r="A5" s="26" t="s">
        <v>501</v>
      </c>
      <c r="B5" s="26" t="s">
        <v>53</v>
      </c>
    </row>
    <row r="6" spans="1:2" ht="21">
      <c r="A6" s="192" t="s">
        <v>502</v>
      </c>
      <c r="B6" s="202">
        <v>0</v>
      </c>
    </row>
    <row r="7" spans="1:2" ht="21">
      <c r="A7" s="192" t="s">
        <v>503</v>
      </c>
      <c r="B7" s="202">
        <v>0</v>
      </c>
    </row>
    <row r="8" spans="1:2" ht="21">
      <c r="A8" s="192" t="s">
        <v>504</v>
      </c>
      <c r="B8" s="202">
        <v>0</v>
      </c>
    </row>
    <row r="9" spans="1:2" ht="21">
      <c r="A9" s="192" t="s">
        <v>505</v>
      </c>
      <c r="B9" s="202">
        <v>0</v>
      </c>
    </row>
    <row r="10" spans="1:2" ht="21">
      <c r="A10" s="192" t="s">
        <v>506</v>
      </c>
      <c r="B10" s="202">
        <v>0</v>
      </c>
    </row>
    <row r="11" spans="1:2" ht="21">
      <c r="A11" s="192" t="s">
        <v>507</v>
      </c>
      <c r="B11" s="202">
        <v>0</v>
      </c>
    </row>
    <row r="12" spans="1:2" ht="21">
      <c r="A12" s="192" t="s">
        <v>508</v>
      </c>
      <c r="B12" s="202">
        <v>0</v>
      </c>
    </row>
    <row r="13" spans="1:2" ht="21">
      <c r="A13" s="192" t="s">
        <v>509</v>
      </c>
      <c r="B13" s="202">
        <v>0</v>
      </c>
    </row>
    <row r="14" spans="1:2" ht="21">
      <c r="A14" s="192" t="s">
        <v>510</v>
      </c>
      <c r="B14" s="202">
        <v>11230379.95</v>
      </c>
    </row>
    <row r="15" spans="1:2" ht="21">
      <c r="A15" s="192" t="s">
        <v>511</v>
      </c>
      <c r="B15" s="202">
        <v>0</v>
      </c>
    </row>
    <row r="16" spans="1:2" ht="21">
      <c r="A16" s="192" t="s">
        <v>512</v>
      </c>
      <c r="B16" s="202">
        <v>0</v>
      </c>
    </row>
    <row r="17" spans="1:2" ht="21">
      <c r="A17" s="356" t="s">
        <v>514</v>
      </c>
      <c r="B17" s="202">
        <v>-6631.1</v>
      </c>
    </row>
    <row r="18" spans="1:2" ht="21">
      <c r="A18" s="356" t="s">
        <v>515</v>
      </c>
      <c r="B18" s="202">
        <v>1941.1</v>
      </c>
    </row>
    <row r="19" spans="1:6" s="4" customFormat="1" ht="21.75" thickBot="1">
      <c r="A19" s="357" t="s">
        <v>513</v>
      </c>
      <c r="B19" s="358">
        <f>B14+B17+B18</f>
        <v>11225689.95</v>
      </c>
      <c r="F19" s="24"/>
    </row>
    <row r="20" ht="21.75" thickTop="1"/>
  </sheetData>
  <sheetProtection/>
  <mergeCells count="3">
    <mergeCell ref="A1:B1"/>
    <mergeCell ref="A2:B2"/>
    <mergeCell ref="A3:B3"/>
  </mergeCells>
  <printOptions/>
  <pageMargins left="0.7086614173228347" right="0.31496062992125984" top="0.5511811023622047" bottom="0.15748031496062992" header="0.31496062992125984" footer="0.31496062992125984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F19" sqref="F19"/>
    </sheetView>
  </sheetViews>
  <sheetFormatPr defaultColWidth="9.140625" defaultRowHeight="23.25"/>
  <cols>
    <col min="1" max="1" width="4.7109375" style="2" customWidth="1"/>
    <col min="2" max="2" width="6.28125" style="2" customWidth="1"/>
    <col min="3" max="6" width="8.140625" style="2" customWidth="1"/>
    <col min="7" max="8" width="7.421875" style="2" customWidth="1"/>
    <col min="9" max="9" width="14.7109375" style="13" customWidth="1"/>
    <col min="10" max="10" width="5.421875" style="2" customWidth="1"/>
    <col min="11" max="11" width="14.7109375" style="13" customWidth="1"/>
    <col min="12" max="12" width="5.421875" style="2" customWidth="1"/>
    <col min="13" max="13" width="14.7109375" style="13" customWidth="1"/>
    <col min="14" max="14" width="5.421875" style="2" customWidth="1"/>
    <col min="15" max="15" width="14.7109375" style="2" customWidth="1"/>
    <col min="16" max="16" width="9.140625" style="2" customWidth="1"/>
    <col min="17" max="17" width="14.57421875" style="2" bestFit="1" customWidth="1"/>
    <col min="18" max="16384" width="9.140625" style="2" customWidth="1"/>
  </cols>
  <sheetData>
    <row r="1" spans="1:16" ht="21">
      <c r="A1" s="409" t="s">
        <v>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176"/>
    </row>
    <row r="2" spans="1:16" ht="21">
      <c r="A2" s="409" t="s">
        <v>78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176"/>
    </row>
    <row r="3" spans="1:16" ht="21">
      <c r="A3" s="409" t="s">
        <v>378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176"/>
    </row>
    <row r="5" spans="1:15" ht="21">
      <c r="A5" s="4" t="s">
        <v>272</v>
      </c>
      <c r="K5" s="200" t="s">
        <v>377</v>
      </c>
      <c r="L5" s="199"/>
      <c r="M5" s="24"/>
      <c r="N5" s="199"/>
      <c r="O5" s="201" t="s">
        <v>195</v>
      </c>
    </row>
    <row r="6" spans="1:15" ht="21">
      <c r="A6" s="4"/>
      <c r="B6" s="2" t="s">
        <v>187</v>
      </c>
      <c r="K6" s="13">
        <v>2837.35</v>
      </c>
      <c r="O6" s="13">
        <v>2999.54</v>
      </c>
    </row>
    <row r="7" spans="1:15" ht="21">
      <c r="A7" s="4"/>
      <c r="B7" s="2" t="s">
        <v>188</v>
      </c>
      <c r="K7" s="103">
        <v>544588</v>
      </c>
      <c r="L7" s="12"/>
      <c r="M7" s="103"/>
      <c r="N7" s="12"/>
      <c r="O7" s="103">
        <v>582488</v>
      </c>
    </row>
    <row r="8" spans="1:15" ht="21">
      <c r="A8" s="4"/>
      <c r="B8" s="2" t="s">
        <v>450</v>
      </c>
      <c r="K8" s="103">
        <v>4690</v>
      </c>
      <c r="L8" s="12"/>
      <c r="M8" s="103"/>
      <c r="N8" s="12"/>
      <c r="O8" s="103">
        <v>0</v>
      </c>
    </row>
    <row r="9" spans="1:15" ht="21">
      <c r="A9" s="4"/>
      <c r="B9" s="2" t="s">
        <v>451</v>
      </c>
      <c r="K9" s="103">
        <v>7800</v>
      </c>
      <c r="L9" s="12"/>
      <c r="M9" s="103"/>
      <c r="N9" s="12"/>
      <c r="O9" s="103">
        <v>0</v>
      </c>
    </row>
    <row r="10" spans="1:15" ht="21">
      <c r="A10" s="4"/>
      <c r="B10" s="2" t="s">
        <v>189</v>
      </c>
      <c r="K10" s="103">
        <v>919985.79</v>
      </c>
      <c r="L10" s="12"/>
      <c r="M10" s="103"/>
      <c r="N10" s="12"/>
      <c r="O10" s="103">
        <v>918428.73</v>
      </c>
    </row>
    <row r="11" spans="1:15" ht="21">
      <c r="A11" s="4"/>
      <c r="B11" s="2" t="s">
        <v>452</v>
      </c>
      <c r="K11" s="103"/>
      <c r="L11" s="12"/>
      <c r="M11" s="103"/>
      <c r="N11" s="12"/>
      <c r="O11" s="103"/>
    </row>
    <row r="12" spans="1:15" ht="21">
      <c r="A12" s="4"/>
      <c r="C12" s="2" t="s">
        <v>453</v>
      </c>
      <c r="I12" s="13">
        <v>133200</v>
      </c>
      <c r="K12" s="103"/>
      <c r="L12" s="12"/>
      <c r="M12" s="103">
        <v>128200</v>
      </c>
      <c r="N12" s="12"/>
      <c r="O12" s="103"/>
    </row>
    <row r="13" spans="1:15" ht="21">
      <c r="A13" s="4"/>
      <c r="C13" s="2" t="s">
        <v>93</v>
      </c>
      <c r="I13" s="13">
        <v>0</v>
      </c>
      <c r="K13" s="103"/>
      <c r="L13" s="12"/>
      <c r="M13" s="103">
        <v>14925</v>
      </c>
      <c r="N13" s="12"/>
      <c r="O13" s="103"/>
    </row>
    <row r="14" spans="1:15" ht="21">
      <c r="A14" s="4"/>
      <c r="C14" s="2" t="s">
        <v>454</v>
      </c>
      <c r="I14" s="13">
        <v>6828</v>
      </c>
      <c r="K14" s="103"/>
      <c r="L14" s="12"/>
      <c r="M14" s="103">
        <v>6828</v>
      </c>
      <c r="N14" s="12"/>
      <c r="O14" s="103"/>
    </row>
    <row r="15" spans="1:15" ht="21">
      <c r="A15" s="4"/>
      <c r="C15" s="2" t="s">
        <v>456</v>
      </c>
      <c r="K15" s="103"/>
      <c r="L15" s="12"/>
      <c r="M15" s="103"/>
      <c r="N15" s="12"/>
      <c r="O15" s="103"/>
    </row>
    <row r="16" spans="1:15" ht="21">
      <c r="A16" s="4"/>
      <c r="C16" s="2" t="s">
        <v>457</v>
      </c>
      <c r="I16" s="13">
        <v>0</v>
      </c>
      <c r="K16" s="103"/>
      <c r="L16" s="12"/>
      <c r="M16" s="103">
        <v>4690</v>
      </c>
      <c r="N16" s="12"/>
      <c r="O16" s="103"/>
    </row>
    <row r="17" spans="1:15" ht="21">
      <c r="A17" s="4"/>
      <c r="C17" s="2" t="s">
        <v>455</v>
      </c>
      <c r="I17" s="312">
        <v>1400</v>
      </c>
      <c r="K17" s="232">
        <f>I12+I13+I14+I16+I17</f>
        <v>141428</v>
      </c>
      <c r="M17" s="312">
        <v>1200</v>
      </c>
      <c r="O17" s="232">
        <f>M12+M13+M14+M15+M16+M17</f>
        <v>155843</v>
      </c>
    </row>
    <row r="18" spans="2:17" s="4" customFormat="1" ht="21.75" thickBot="1">
      <c r="B18" s="4" t="s">
        <v>48</v>
      </c>
      <c r="I18" s="24"/>
      <c r="K18" s="14">
        <f>SUM(K6:K17)</f>
        <v>1621329.1400000001</v>
      </c>
      <c r="M18" s="24"/>
      <c r="O18" s="14">
        <f>SUM(O6:O17)</f>
        <v>1659759.27</v>
      </c>
      <c r="Q18" s="24">
        <v>1887344.43</v>
      </c>
    </row>
    <row r="19" spans="1:15" ht="21.75" thickTop="1">
      <c r="A19" s="4"/>
      <c r="K19" s="200"/>
      <c r="L19" s="199"/>
      <c r="M19" s="24"/>
      <c r="N19" s="199"/>
      <c r="O19" s="201"/>
    </row>
    <row r="20" spans="2:13" s="16" customFormat="1" ht="18.75">
      <c r="B20" s="450"/>
      <c r="C20" s="450"/>
      <c r="I20" s="5"/>
      <c r="K20" s="5"/>
      <c r="M20" s="5"/>
    </row>
    <row r="21" spans="2:13" s="16" customFormat="1" ht="18.75">
      <c r="B21" s="451"/>
      <c r="C21" s="451"/>
      <c r="I21" s="5"/>
      <c r="K21" s="5"/>
      <c r="M21" s="5"/>
    </row>
    <row r="22" spans="2:15" s="16" customFormat="1" ht="18.75">
      <c r="B22" s="416"/>
      <c r="C22" s="416"/>
      <c r="D22" s="416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</row>
    <row r="23" spans="2:15" s="12" customFormat="1" ht="21">
      <c r="B23" s="468"/>
      <c r="C23" s="468"/>
      <c r="D23" s="16"/>
      <c r="E23" s="205"/>
      <c r="F23" s="205"/>
      <c r="G23" s="16"/>
      <c r="H23" s="16"/>
      <c r="I23" s="5"/>
      <c r="J23" s="16"/>
      <c r="K23" s="5"/>
      <c r="L23" s="469"/>
      <c r="M23" s="469"/>
      <c r="N23" s="469"/>
      <c r="O23" s="469"/>
    </row>
    <row r="24" spans="2:15" s="12" customFormat="1" ht="21">
      <c r="B24" s="16"/>
      <c r="C24" s="204"/>
      <c r="D24" s="16"/>
      <c r="E24" s="16"/>
      <c r="F24" s="204"/>
      <c r="G24" s="16"/>
      <c r="H24" s="16"/>
      <c r="I24" s="5"/>
      <c r="J24" s="16"/>
      <c r="K24" s="5"/>
      <c r="L24" s="469"/>
      <c r="M24" s="469"/>
      <c r="N24" s="469"/>
      <c r="O24" s="469"/>
    </row>
    <row r="25" spans="2:15" s="12" customFormat="1" ht="21">
      <c r="B25" s="450"/>
      <c r="C25" s="450"/>
      <c r="D25" s="450"/>
      <c r="E25" s="450"/>
      <c r="F25" s="450"/>
      <c r="G25" s="450"/>
      <c r="H25" s="450"/>
      <c r="I25" s="450"/>
      <c r="J25" s="450"/>
      <c r="K25" s="450"/>
      <c r="L25" s="467"/>
      <c r="M25" s="467"/>
      <c r="N25" s="467"/>
      <c r="O25" s="467"/>
    </row>
    <row r="27" spans="1:15" ht="21">
      <c r="A27" s="4"/>
      <c r="K27" s="200"/>
      <c r="L27" s="199"/>
      <c r="M27" s="24"/>
      <c r="N27" s="199"/>
      <c r="O27" s="201"/>
    </row>
    <row r="31" spans="2:15" ht="21">
      <c r="B31" s="4"/>
      <c r="K31" s="179"/>
      <c r="L31" s="178"/>
      <c r="M31" s="179"/>
      <c r="N31" s="178"/>
      <c r="O31" s="178"/>
    </row>
  </sheetData>
  <sheetProtection/>
  <mergeCells count="13">
    <mergeCell ref="B23:C23"/>
    <mergeCell ref="L23:O23"/>
    <mergeCell ref="L24:O24"/>
    <mergeCell ref="B25:K25"/>
    <mergeCell ref="L25:O25"/>
    <mergeCell ref="A1:O1"/>
    <mergeCell ref="A2:O2"/>
    <mergeCell ref="A3:O3"/>
    <mergeCell ref="B20:C20"/>
    <mergeCell ref="B21:C21"/>
    <mergeCell ref="B22:D22"/>
    <mergeCell ref="E22:K22"/>
    <mergeCell ref="L22:O22"/>
  </mergeCells>
  <printOptions/>
  <pageMargins left="0.5118110236220472" right="0.11811023622047245" top="0.7480314960629921" bottom="0.15748031496062992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SheetLayoutView="100" zoomScalePageLayoutView="0" workbookViewId="0" topLeftCell="A16">
      <selection activeCell="A24" sqref="A24"/>
    </sheetView>
  </sheetViews>
  <sheetFormatPr defaultColWidth="9.140625" defaultRowHeight="23.25"/>
  <cols>
    <col min="1" max="5" width="9.140625" style="2" customWidth="1"/>
    <col min="6" max="6" width="4.00390625" style="2" customWidth="1"/>
    <col min="7" max="7" width="12.8515625" style="2" customWidth="1"/>
    <col min="8" max="8" width="1.421875" style="2" customWidth="1"/>
    <col min="9" max="9" width="14.140625" style="2" customWidth="1"/>
    <col min="10" max="10" width="1.421875" style="2" customWidth="1"/>
    <col min="11" max="11" width="13.421875" style="2" customWidth="1"/>
    <col min="12" max="12" width="12.8515625" style="2" customWidth="1"/>
    <col min="13" max="13" width="1.421875" style="2" customWidth="1"/>
    <col min="14" max="14" width="13.421875" style="2" customWidth="1"/>
    <col min="15" max="15" width="1.421875" style="2" customWidth="1"/>
    <col min="16" max="16" width="13.8515625" style="2" customWidth="1"/>
    <col min="17" max="16384" width="9.140625" style="2" customWidth="1"/>
  </cols>
  <sheetData>
    <row r="1" spans="1:16" ht="21.75" customHeight="1">
      <c r="A1" s="409" t="s">
        <v>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16" ht="19.5" customHeight="1">
      <c r="A2" s="409" t="s">
        <v>78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pans="1:16" ht="21.75" customHeight="1">
      <c r="A3" s="409" t="s">
        <v>378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</row>
    <row r="4" spans="1:16" s="6" customFormat="1" ht="18.75">
      <c r="A4" s="9" t="s">
        <v>273</v>
      </c>
      <c r="G4" s="9"/>
      <c r="H4" s="9"/>
      <c r="I4" s="9"/>
      <c r="J4" s="9"/>
      <c r="K4" s="9"/>
      <c r="L4" s="9"/>
      <c r="M4" s="9"/>
      <c r="N4" s="9"/>
      <c r="O4" s="9"/>
      <c r="P4" s="9"/>
    </row>
    <row r="5" spans="7:16" s="6" customFormat="1" ht="20.25" customHeight="1">
      <c r="G5" s="470" t="s">
        <v>405</v>
      </c>
      <c r="H5" s="471"/>
      <c r="I5" s="471"/>
      <c r="J5" s="471"/>
      <c r="K5" s="472"/>
      <c r="L5" s="470" t="s">
        <v>406</v>
      </c>
      <c r="M5" s="471"/>
      <c r="N5" s="471"/>
      <c r="O5" s="471"/>
      <c r="P5" s="472"/>
    </row>
    <row r="6" spans="1:16" s="6" customFormat="1" ht="18.75">
      <c r="A6" s="258" t="s">
        <v>458</v>
      </c>
      <c r="B6" s="222"/>
      <c r="C6" s="222"/>
      <c r="D6" s="222"/>
      <c r="E6" s="222"/>
      <c r="F6" s="322"/>
      <c r="G6" s="265"/>
      <c r="H6" s="259"/>
      <c r="I6" s="259"/>
      <c r="J6" s="259"/>
      <c r="K6" s="315">
        <v>11185617.14</v>
      </c>
      <c r="L6" s="265"/>
      <c r="M6" s="259"/>
      <c r="N6" s="259"/>
      <c r="O6" s="259"/>
      <c r="P6" s="315">
        <v>6949085.02</v>
      </c>
    </row>
    <row r="7" spans="1:16" s="6" customFormat="1" ht="18.75">
      <c r="A7" s="198"/>
      <c r="B7" s="16" t="s">
        <v>94</v>
      </c>
      <c r="C7" s="16"/>
      <c r="D7" s="16"/>
      <c r="E7" s="16"/>
      <c r="F7" s="295"/>
      <c r="G7" s="266">
        <v>6955352.79</v>
      </c>
      <c r="H7" s="5"/>
      <c r="I7" s="5"/>
      <c r="J7" s="5"/>
      <c r="K7" s="260"/>
      <c r="L7" s="266">
        <v>6046709.5</v>
      </c>
      <c r="M7" s="5"/>
      <c r="N7" s="5"/>
      <c r="O7" s="5"/>
      <c r="P7" s="260"/>
    </row>
    <row r="8" spans="1:16" s="6" customFormat="1" ht="18.75">
      <c r="A8" s="198"/>
      <c r="B8" s="16" t="s">
        <v>459</v>
      </c>
      <c r="C8" s="16"/>
      <c r="D8" s="16"/>
      <c r="E8" s="16"/>
      <c r="F8" s="295"/>
      <c r="G8" s="267">
        <v>1043302.92</v>
      </c>
      <c r="H8" s="5"/>
      <c r="I8" s="5"/>
      <c r="J8" s="5"/>
      <c r="K8" s="260"/>
      <c r="L8" s="267">
        <v>1511677.38</v>
      </c>
      <c r="M8" s="5"/>
      <c r="N8" s="5"/>
      <c r="O8" s="5"/>
      <c r="P8" s="260"/>
    </row>
    <row r="9" spans="1:16" s="6" customFormat="1" ht="18.75">
      <c r="A9" s="316" t="s">
        <v>234</v>
      </c>
      <c r="B9" s="262" t="s">
        <v>235</v>
      </c>
      <c r="C9" s="16"/>
      <c r="D9" s="16"/>
      <c r="E9" s="16"/>
      <c r="F9" s="295"/>
      <c r="G9" s="266"/>
      <c r="H9" s="5"/>
      <c r="I9" s="5">
        <f>G7-G8</f>
        <v>5912049.87</v>
      </c>
      <c r="J9" s="5"/>
      <c r="K9" s="260"/>
      <c r="L9" s="266"/>
      <c r="M9" s="5"/>
      <c r="N9" s="5">
        <f>L7-L8</f>
        <v>4535032.12</v>
      </c>
      <c r="O9" s="5"/>
      <c r="P9" s="260"/>
    </row>
    <row r="10" spans="1:16" s="6" customFormat="1" ht="18.75">
      <c r="A10" s="261"/>
      <c r="B10" s="16" t="s">
        <v>460</v>
      </c>
      <c r="C10" s="16"/>
      <c r="D10" s="16"/>
      <c r="E10" s="16"/>
      <c r="F10" s="295"/>
      <c r="G10" s="266"/>
      <c r="H10" s="5"/>
      <c r="I10" s="5">
        <v>6400</v>
      </c>
      <c r="J10" s="5"/>
      <c r="K10" s="260"/>
      <c r="L10" s="266"/>
      <c r="M10" s="5"/>
      <c r="N10" s="5">
        <v>0</v>
      </c>
      <c r="O10" s="5"/>
      <c r="P10" s="260"/>
    </row>
    <row r="11" spans="1:17" s="6" customFormat="1" ht="18.75">
      <c r="A11" s="316" t="s">
        <v>236</v>
      </c>
      <c r="B11" s="16" t="s">
        <v>237</v>
      </c>
      <c r="C11" s="16"/>
      <c r="D11" s="16"/>
      <c r="E11" s="16"/>
      <c r="F11" s="295"/>
      <c r="G11" s="266"/>
      <c r="H11" s="5"/>
      <c r="I11" s="318">
        <v>38400</v>
      </c>
      <c r="J11" s="5"/>
      <c r="K11" s="260">
        <f>I9+I10-I11</f>
        <v>5880049.87</v>
      </c>
      <c r="L11" s="266"/>
      <c r="M11" s="5"/>
      <c r="N11" s="318">
        <v>298500</v>
      </c>
      <c r="O11" s="5"/>
      <c r="P11" s="317">
        <f>N9-N10-N11</f>
        <v>4236532.12</v>
      </c>
      <c r="Q11" s="16"/>
    </row>
    <row r="12" spans="1:17" s="6" customFormat="1" ht="19.5" thickBot="1">
      <c r="A12" s="109" t="s">
        <v>472</v>
      </c>
      <c r="B12" s="21"/>
      <c r="C12" s="21"/>
      <c r="D12" s="21"/>
      <c r="E12" s="21"/>
      <c r="F12" s="264"/>
      <c r="G12" s="267"/>
      <c r="H12" s="323"/>
      <c r="I12" s="323"/>
      <c r="J12" s="323"/>
      <c r="K12" s="263">
        <f>K6+K11</f>
        <v>17065667.01</v>
      </c>
      <c r="L12" s="267"/>
      <c r="M12" s="323"/>
      <c r="N12" s="323"/>
      <c r="O12" s="323"/>
      <c r="P12" s="263">
        <f>P6+P11</f>
        <v>11185617.14</v>
      </c>
      <c r="Q12" s="16"/>
    </row>
    <row r="13" spans="1:16" s="6" customFormat="1" ht="15.75" customHeight="1" thickTop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s="6" customFormat="1" ht="18.75">
      <c r="A14" s="6" t="s">
        <v>461</v>
      </c>
      <c r="I14" s="321" t="s">
        <v>377</v>
      </c>
      <c r="J14" s="16"/>
      <c r="K14" s="190"/>
      <c r="L14" s="190"/>
      <c r="M14" s="190"/>
      <c r="N14" s="321" t="s">
        <v>195</v>
      </c>
      <c r="O14" s="16"/>
      <c r="P14" s="190"/>
    </row>
    <row r="15" spans="2:16" s="6" customFormat="1" ht="20.25" customHeight="1">
      <c r="B15" s="6" t="s">
        <v>462</v>
      </c>
      <c r="I15" s="5">
        <v>0</v>
      </c>
      <c r="J15" s="5"/>
      <c r="K15" s="5"/>
      <c r="L15" s="5"/>
      <c r="M15" s="5"/>
      <c r="N15" s="5">
        <v>0</v>
      </c>
      <c r="P15" s="5"/>
    </row>
    <row r="16" spans="2:16" s="6" customFormat="1" ht="20.25" customHeight="1">
      <c r="B16" s="6" t="s">
        <v>463</v>
      </c>
      <c r="I16" s="23">
        <v>0</v>
      </c>
      <c r="J16" s="23"/>
      <c r="K16" s="5"/>
      <c r="L16" s="5"/>
      <c r="M16" s="5"/>
      <c r="N16" s="23">
        <v>0</v>
      </c>
      <c r="P16" s="5"/>
    </row>
    <row r="17" spans="2:16" s="6" customFormat="1" ht="20.25" customHeight="1">
      <c r="B17" s="6" t="s">
        <v>464</v>
      </c>
      <c r="I17" s="23">
        <v>0</v>
      </c>
      <c r="J17" s="23"/>
      <c r="K17" s="5"/>
      <c r="L17" s="5"/>
      <c r="M17" s="5"/>
      <c r="N17" s="23">
        <v>0</v>
      </c>
      <c r="P17" s="5"/>
    </row>
    <row r="18" spans="2:16" s="6" customFormat="1" ht="20.25" customHeight="1">
      <c r="B18" s="6" t="s">
        <v>465</v>
      </c>
      <c r="I18" s="23">
        <v>0</v>
      </c>
      <c r="J18" s="23"/>
      <c r="K18" s="5"/>
      <c r="L18" s="5"/>
      <c r="M18" s="5"/>
      <c r="N18" s="23">
        <v>0</v>
      </c>
      <c r="P18" s="5"/>
    </row>
    <row r="19" spans="2:16" s="6" customFormat="1" ht="20.25" customHeight="1">
      <c r="B19" s="6" t="s">
        <v>466</v>
      </c>
      <c r="I19" s="23">
        <v>0</v>
      </c>
      <c r="J19" s="23"/>
      <c r="K19" s="5"/>
      <c r="L19" s="5"/>
      <c r="M19" s="5"/>
      <c r="N19" s="23">
        <v>0</v>
      </c>
      <c r="P19" s="5"/>
    </row>
    <row r="20" spans="2:16" s="6" customFormat="1" ht="20.25" customHeight="1">
      <c r="B20" s="6" t="s">
        <v>467</v>
      </c>
      <c r="I20" s="23">
        <v>0</v>
      </c>
      <c r="J20" s="23"/>
      <c r="K20" s="5"/>
      <c r="L20" s="5"/>
      <c r="M20" s="5"/>
      <c r="N20" s="23">
        <v>0</v>
      </c>
      <c r="P20" s="5"/>
    </row>
    <row r="21" spans="2:16" s="6" customFormat="1" ht="20.25" customHeight="1">
      <c r="B21" s="6" t="s">
        <v>468</v>
      </c>
      <c r="I21" s="23">
        <v>0</v>
      </c>
      <c r="J21" s="23"/>
      <c r="K21" s="5"/>
      <c r="L21" s="5"/>
      <c r="M21" s="5"/>
      <c r="N21" s="23">
        <v>0</v>
      </c>
      <c r="P21" s="5"/>
    </row>
    <row r="22" spans="2:16" s="6" customFormat="1" ht="20.25" customHeight="1">
      <c r="B22" s="6" t="s">
        <v>469</v>
      </c>
      <c r="I22" s="23"/>
      <c r="J22" s="23"/>
      <c r="K22" s="5"/>
      <c r="L22" s="5"/>
      <c r="M22" s="5"/>
      <c r="N22" s="23"/>
      <c r="P22" s="5"/>
    </row>
    <row r="23" spans="2:16" s="6" customFormat="1" ht="20.25" customHeight="1">
      <c r="B23" s="6" t="s">
        <v>470</v>
      </c>
      <c r="I23" s="23">
        <v>0</v>
      </c>
      <c r="J23" s="23"/>
      <c r="K23" s="5"/>
      <c r="L23" s="5"/>
      <c r="M23" s="5"/>
      <c r="N23" s="23">
        <v>0</v>
      </c>
      <c r="P23" s="5"/>
    </row>
    <row r="24" spans="9:16" s="9" customFormat="1" ht="19.5" thickBot="1">
      <c r="I24" s="230">
        <f>K12</f>
        <v>17065667.01</v>
      </c>
      <c r="J24" s="36"/>
      <c r="K24" s="8"/>
      <c r="L24" s="8"/>
      <c r="M24" s="8"/>
      <c r="N24" s="230">
        <f>P12</f>
        <v>11185617.14</v>
      </c>
      <c r="P24" s="8"/>
    </row>
    <row r="25" spans="9:16" s="9" customFormat="1" ht="20.25" thickBot="1" thickTop="1">
      <c r="I25" s="320">
        <f>I24</f>
        <v>17065667.01</v>
      </c>
      <c r="N25" s="320">
        <f>N24</f>
        <v>11185617.14</v>
      </c>
      <c r="P25" s="319"/>
    </row>
    <row r="26" spans="9:16" s="6" customFormat="1" ht="19.5" thickTop="1">
      <c r="I26" s="321" t="s">
        <v>377</v>
      </c>
      <c r="J26" s="16"/>
      <c r="K26" s="190"/>
      <c r="L26" s="190"/>
      <c r="M26" s="190"/>
      <c r="N26" s="321" t="s">
        <v>195</v>
      </c>
      <c r="P26" s="190"/>
    </row>
    <row r="27" spans="1:16" s="6" customFormat="1" ht="18.75">
      <c r="A27" s="9" t="s">
        <v>263</v>
      </c>
      <c r="B27" s="9"/>
      <c r="I27" s="38">
        <v>2315000</v>
      </c>
      <c r="K27" s="204"/>
      <c r="L27" s="204"/>
      <c r="M27" s="204"/>
      <c r="N27" s="204" t="s">
        <v>17</v>
      </c>
      <c r="P27" s="204"/>
    </row>
    <row r="28" spans="1:2" s="6" customFormat="1" ht="18.75">
      <c r="A28" s="231" t="s">
        <v>471</v>
      </c>
      <c r="B28" s="231"/>
    </row>
    <row r="29" s="6" customFormat="1" ht="18.75"/>
    <row r="30" s="6" customFormat="1" ht="18.75"/>
    <row r="31" s="6" customFormat="1" ht="18.75"/>
    <row r="32" s="6" customFormat="1" ht="18.75"/>
    <row r="33" s="6" customFormat="1" ht="18.75"/>
    <row r="34" s="6" customFormat="1" ht="18.75"/>
    <row r="35" s="6" customFormat="1" ht="18.75"/>
    <row r="36" s="6" customFormat="1" ht="18.75"/>
    <row r="37" s="6" customFormat="1" ht="18.75"/>
    <row r="38" s="6" customFormat="1" ht="18.75"/>
    <row r="39" s="6" customFormat="1" ht="18.75"/>
    <row r="40" s="6" customFormat="1" ht="18.75"/>
    <row r="41" s="6" customFormat="1" ht="18.75"/>
    <row r="42" s="6" customFormat="1" ht="18.75"/>
    <row r="43" s="6" customFormat="1" ht="18.75"/>
    <row r="44" s="6" customFormat="1" ht="18.75"/>
    <row r="45" s="6" customFormat="1" ht="18.75"/>
    <row r="46" s="6" customFormat="1" ht="18.75"/>
    <row r="47" s="6" customFormat="1" ht="18.75"/>
    <row r="48" s="6" customFormat="1" ht="18.75"/>
    <row r="49" s="6" customFormat="1" ht="18.75"/>
    <row r="50" s="6" customFormat="1" ht="18.75"/>
    <row r="51" s="6" customFormat="1" ht="18.75"/>
    <row r="52" s="6" customFormat="1" ht="18.75"/>
    <row r="53" s="6" customFormat="1" ht="18.75"/>
    <row r="54" s="6" customFormat="1" ht="18.75"/>
    <row r="55" s="6" customFormat="1" ht="18.75"/>
    <row r="56" s="6" customFormat="1" ht="18.75"/>
    <row r="57" s="6" customFormat="1" ht="18.75"/>
    <row r="58" s="6" customFormat="1" ht="18.75"/>
    <row r="59" s="6" customFormat="1" ht="18.75"/>
    <row r="60" s="6" customFormat="1" ht="18.75"/>
    <row r="61" s="6" customFormat="1" ht="18.75"/>
    <row r="62" s="6" customFormat="1" ht="18.75"/>
    <row r="63" s="6" customFormat="1" ht="18.75"/>
    <row r="64" s="6" customFormat="1" ht="18.75"/>
    <row r="65" s="6" customFormat="1" ht="18.75"/>
    <row r="66" s="6" customFormat="1" ht="18.75"/>
    <row r="67" s="6" customFormat="1" ht="18.75"/>
    <row r="68" s="6" customFormat="1" ht="18.75"/>
    <row r="69" s="6" customFormat="1" ht="18.75"/>
    <row r="70" s="6" customFormat="1" ht="18.75"/>
    <row r="71" s="6" customFormat="1" ht="18.75"/>
    <row r="72" s="6" customFormat="1" ht="18.75"/>
    <row r="73" s="6" customFormat="1" ht="18.75"/>
    <row r="74" s="6" customFormat="1" ht="18.75"/>
    <row r="75" s="6" customFormat="1" ht="18.75"/>
    <row r="76" s="6" customFormat="1" ht="18.75"/>
    <row r="77" s="6" customFormat="1" ht="18.75"/>
    <row r="78" s="6" customFormat="1" ht="18.75"/>
  </sheetData>
  <sheetProtection/>
  <mergeCells count="5">
    <mergeCell ref="A1:P1"/>
    <mergeCell ref="A2:P2"/>
    <mergeCell ref="A3:P3"/>
    <mergeCell ref="G5:K5"/>
    <mergeCell ref="L5:P5"/>
  </mergeCells>
  <printOptions/>
  <pageMargins left="0.9055118110236221" right="0.31496062992125984" top="0.15748031496062992" bottom="0" header="0.31496062992125984" footer="0.31496062992125984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23" sqref="B23"/>
    </sheetView>
  </sheetViews>
  <sheetFormatPr defaultColWidth="9.140625" defaultRowHeight="23.25"/>
  <cols>
    <col min="1" max="1" width="17.57421875" style="187" customWidth="1"/>
    <col min="2" max="2" width="21.28125" style="188" customWidth="1"/>
    <col min="3" max="3" width="41.140625" style="11" customWidth="1"/>
    <col min="4" max="4" width="13.7109375" style="11" customWidth="1"/>
    <col min="5" max="5" width="13.7109375" style="23" customWidth="1"/>
    <col min="6" max="6" width="12.140625" style="23" customWidth="1"/>
    <col min="7" max="7" width="13.00390625" style="23" customWidth="1"/>
    <col min="8" max="8" width="12.57421875" style="11" customWidth="1"/>
    <col min="9" max="16384" width="9.140625" style="6" customWidth="1"/>
  </cols>
  <sheetData>
    <row r="1" spans="1:10" ht="18.75">
      <c r="A1" s="440" t="s">
        <v>0</v>
      </c>
      <c r="B1" s="440"/>
      <c r="C1" s="440"/>
      <c r="D1" s="440"/>
      <c r="E1" s="440"/>
      <c r="F1" s="440"/>
      <c r="G1" s="440"/>
      <c r="H1" s="440"/>
      <c r="I1" s="254"/>
      <c r="J1" s="254"/>
    </row>
    <row r="2" spans="1:10" ht="18.75">
      <c r="A2" s="440" t="s">
        <v>78</v>
      </c>
      <c r="B2" s="440"/>
      <c r="C2" s="440"/>
      <c r="D2" s="440"/>
      <c r="E2" s="440"/>
      <c r="F2" s="440"/>
      <c r="G2" s="440"/>
      <c r="H2" s="440"/>
      <c r="I2" s="254"/>
      <c r="J2" s="254"/>
    </row>
    <row r="3" spans="1:10" ht="18.75">
      <c r="A3" s="440" t="s">
        <v>378</v>
      </c>
      <c r="B3" s="440"/>
      <c r="C3" s="440"/>
      <c r="D3" s="440"/>
      <c r="E3" s="440"/>
      <c r="F3" s="440"/>
      <c r="G3" s="440"/>
      <c r="H3" s="440"/>
      <c r="I3" s="254"/>
      <c r="J3" s="254"/>
    </row>
    <row r="4" s="9" customFormat="1" ht="18.75">
      <c r="A4" s="9" t="s">
        <v>256</v>
      </c>
    </row>
    <row r="5" s="9" customFormat="1" ht="18.75">
      <c r="A5" s="9" t="s">
        <v>377</v>
      </c>
    </row>
    <row r="6" spans="1:8" ht="18.75">
      <c r="A6" s="244" t="s">
        <v>90</v>
      </c>
      <c r="B6" s="245" t="s">
        <v>91</v>
      </c>
      <c r="C6" s="206" t="s">
        <v>92</v>
      </c>
      <c r="D6" s="245" t="s">
        <v>257</v>
      </c>
      <c r="E6" s="206" t="s">
        <v>259</v>
      </c>
      <c r="F6" s="245" t="s">
        <v>260</v>
      </c>
      <c r="G6" s="245" t="s">
        <v>261</v>
      </c>
      <c r="H6" s="245" t="s">
        <v>262</v>
      </c>
    </row>
    <row r="7" spans="1:8" ht="18.75">
      <c r="A7" s="246"/>
      <c r="B7" s="247"/>
      <c r="C7" s="190"/>
      <c r="D7" s="247" t="s">
        <v>258</v>
      </c>
      <c r="E7" s="190"/>
      <c r="F7" s="247"/>
      <c r="G7" s="247"/>
      <c r="H7" s="248"/>
    </row>
    <row r="8" spans="1:8" ht="18.75">
      <c r="A8" s="329" t="s">
        <v>37</v>
      </c>
      <c r="B8" s="226" t="s">
        <v>177</v>
      </c>
      <c r="C8" s="473" t="s">
        <v>473</v>
      </c>
      <c r="D8" s="32">
        <v>500000</v>
      </c>
      <c r="E8" s="253">
        <v>0</v>
      </c>
      <c r="F8" s="32">
        <v>0</v>
      </c>
      <c r="G8" s="31">
        <v>500000</v>
      </c>
      <c r="H8" s="31">
        <v>500000</v>
      </c>
    </row>
    <row r="9" spans="1:8" ht="18.75">
      <c r="A9" s="185"/>
      <c r="B9" s="186"/>
      <c r="C9" s="458"/>
      <c r="D9" s="327"/>
      <c r="E9" s="328"/>
      <c r="F9" s="327"/>
      <c r="G9" s="22"/>
      <c r="H9" s="22"/>
    </row>
    <row r="10" spans="1:8" ht="18.75">
      <c r="A10" s="329" t="s">
        <v>37</v>
      </c>
      <c r="B10" s="226" t="s">
        <v>177</v>
      </c>
      <c r="C10" s="474" t="s">
        <v>474</v>
      </c>
      <c r="D10" s="33">
        <v>500000</v>
      </c>
      <c r="E10" s="38">
        <v>0</v>
      </c>
      <c r="F10" s="33">
        <v>0</v>
      </c>
      <c r="G10" s="7">
        <v>500000</v>
      </c>
      <c r="H10" s="7">
        <v>500000</v>
      </c>
    </row>
    <row r="11" spans="1:8" ht="18.75">
      <c r="A11" s="325"/>
      <c r="B11" s="326"/>
      <c r="C11" s="475"/>
      <c r="D11" s="33"/>
      <c r="E11" s="38"/>
      <c r="F11" s="33"/>
      <c r="G11" s="7"/>
      <c r="H11" s="7"/>
    </row>
    <row r="12" spans="1:8" ht="18.75">
      <c r="A12" s="329" t="s">
        <v>37</v>
      </c>
      <c r="B12" s="226" t="s">
        <v>177</v>
      </c>
      <c r="C12" s="473" t="s">
        <v>475</v>
      </c>
      <c r="D12" s="32">
        <v>455500</v>
      </c>
      <c r="E12" s="253">
        <v>455500</v>
      </c>
      <c r="F12" s="32">
        <v>0</v>
      </c>
      <c r="G12" s="31">
        <v>455500</v>
      </c>
      <c r="H12" s="31">
        <v>0</v>
      </c>
    </row>
    <row r="13" spans="1:8" ht="18.75">
      <c r="A13" s="185"/>
      <c r="B13" s="186"/>
      <c r="C13" s="458"/>
      <c r="D13" s="327"/>
      <c r="E13" s="328"/>
      <c r="F13" s="327"/>
      <c r="G13" s="22"/>
      <c r="H13" s="22"/>
    </row>
    <row r="14" spans="1:8" ht="18.75">
      <c r="A14" s="329" t="s">
        <v>37</v>
      </c>
      <c r="B14" s="226" t="s">
        <v>177</v>
      </c>
      <c r="C14" s="474" t="s">
        <v>476</v>
      </c>
      <c r="D14" s="33">
        <v>138000</v>
      </c>
      <c r="E14" s="38">
        <v>0</v>
      </c>
      <c r="F14" s="33">
        <v>0</v>
      </c>
      <c r="G14" s="7">
        <v>138000</v>
      </c>
      <c r="H14" s="7">
        <v>138000</v>
      </c>
    </row>
    <row r="15" spans="1:8" ht="18.75">
      <c r="A15" s="325"/>
      <c r="B15" s="326"/>
      <c r="C15" s="475"/>
      <c r="D15" s="33"/>
      <c r="E15" s="38"/>
      <c r="F15" s="33"/>
      <c r="G15" s="7"/>
      <c r="H15" s="7"/>
    </row>
    <row r="16" spans="1:8" ht="18.75">
      <c r="A16" s="329" t="s">
        <v>37</v>
      </c>
      <c r="B16" s="226" t="s">
        <v>177</v>
      </c>
      <c r="C16" s="473" t="s">
        <v>477</v>
      </c>
      <c r="D16" s="32">
        <v>99000</v>
      </c>
      <c r="E16" s="253">
        <v>0</v>
      </c>
      <c r="F16" s="32">
        <v>0</v>
      </c>
      <c r="G16" s="31">
        <v>99000</v>
      </c>
      <c r="H16" s="31">
        <v>99000</v>
      </c>
    </row>
    <row r="17" spans="1:8" ht="18.75">
      <c r="A17" s="185"/>
      <c r="B17" s="186"/>
      <c r="C17" s="458"/>
      <c r="D17" s="327"/>
      <c r="E17" s="328"/>
      <c r="F17" s="327"/>
      <c r="G17" s="22"/>
      <c r="H17" s="22"/>
    </row>
    <row r="18" spans="1:8" ht="18.75">
      <c r="A18" s="329" t="s">
        <v>37</v>
      </c>
      <c r="B18" s="226" t="s">
        <v>177</v>
      </c>
      <c r="C18" s="474" t="s">
        <v>478</v>
      </c>
      <c r="D18" s="33">
        <v>455500</v>
      </c>
      <c r="E18" s="38">
        <v>455500</v>
      </c>
      <c r="F18" s="33">
        <v>0</v>
      </c>
      <c r="G18" s="7">
        <v>455500</v>
      </c>
      <c r="H18" s="7">
        <v>0</v>
      </c>
    </row>
    <row r="19" spans="1:8" ht="18.75">
      <c r="A19" s="325"/>
      <c r="B19" s="326"/>
      <c r="C19" s="475"/>
      <c r="D19" s="33"/>
      <c r="E19" s="38"/>
      <c r="F19" s="33"/>
      <c r="G19" s="7"/>
      <c r="H19" s="7"/>
    </row>
    <row r="20" spans="1:8" ht="18.75">
      <c r="A20" s="329" t="s">
        <v>37</v>
      </c>
      <c r="B20" s="226" t="s">
        <v>177</v>
      </c>
      <c r="C20" s="473" t="s">
        <v>479</v>
      </c>
      <c r="D20" s="32">
        <v>167000</v>
      </c>
      <c r="E20" s="253">
        <v>167000</v>
      </c>
      <c r="F20" s="32">
        <v>0</v>
      </c>
      <c r="G20" s="31">
        <v>167000</v>
      </c>
      <c r="H20" s="31">
        <v>0</v>
      </c>
    </row>
    <row r="21" spans="1:8" ht="18.75">
      <c r="A21" s="185"/>
      <c r="B21" s="186"/>
      <c r="C21" s="458"/>
      <c r="D21" s="327"/>
      <c r="E21" s="328"/>
      <c r="F21" s="327"/>
      <c r="G21" s="22"/>
      <c r="H21" s="22"/>
    </row>
    <row r="22" spans="1:8" s="9" customFormat="1" ht="18.75">
      <c r="A22" s="330" t="s">
        <v>48</v>
      </c>
      <c r="B22" s="331"/>
      <c r="C22" s="331"/>
      <c r="D22" s="332">
        <f>SUM(D8:D21)</f>
        <v>2315000</v>
      </c>
      <c r="E22" s="333">
        <f>SUM(E8:E21)</f>
        <v>1078000</v>
      </c>
      <c r="F22" s="332">
        <f>SUM(F8:F21)</f>
        <v>0</v>
      </c>
      <c r="G22" s="45">
        <f>SUM(G8:G21)</f>
        <v>2315000</v>
      </c>
      <c r="H22" s="45">
        <f>SUM(H8:H21)</f>
        <v>1237000</v>
      </c>
    </row>
    <row r="24" ht="18.75">
      <c r="A24" s="251" t="s">
        <v>195</v>
      </c>
    </row>
    <row r="25" spans="1:8" ht="18.75">
      <c r="A25" s="244" t="s">
        <v>90</v>
      </c>
      <c r="B25" s="245" t="s">
        <v>91</v>
      </c>
      <c r="C25" s="206" t="s">
        <v>92</v>
      </c>
      <c r="D25" s="245" t="s">
        <v>257</v>
      </c>
      <c r="E25" s="206" t="s">
        <v>259</v>
      </c>
      <c r="F25" s="245" t="s">
        <v>260</v>
      </c>
      <c r="G25" s="245" t="s">
        <v>261</v>
      </c>
      <c r="H25" s="245" t="s">
        <v>262</v>
      </c>
    </row>
    <row r="26" spans="1:8" ht="18.75">
      <c r="A26" s="246"/>
      <c r="B26" s="247"/>
      <c r="C26" s="190"/>
      <c r="D26" s="247" t="s">
        <v>258</v>
      </c>
      <c r="E26" s="190"/>
      <c r="F26" s="247"/>
      <c r="G26" s="247"/>
      <c r="H26" s="248"/>
    </row>
    <row r="27" spans="1:8" ht="18.75">
      <c r="A27" s="324" t="s">
        <v>17</v>
      </c>
      <c r="B27" s="226"/>
      <c r="C27" s="252"/>
      <c r="D27" s="32">
        <v>0</v>
      </c>
      <c r="E27" s="253">
        <v>0</v>
      </c>
      <c r="F27" s="32">
        <v>0</v>
      </c>
      <c r="G27" s="31">
        <v>0</v>
      </c>
      <c r="H27" s="34">
        <v>0</v>
      </c>
    </row>
    <row r="28" spans="1:8" s="9" customFormat="1" ht="18.75" customHeight="1">
      <c r="A28" s="454" t="s">
        <v>48</v>
      </c>
      <c r="B28" s="421"/>
      <c r="C28" s="422"/>
      <c r="D28" s="250">
        <f>SUM(D27:D27)</f>
        <v>0</v>
      </c>
      <c r="E28" s="249">
        <f>SUM(E27:E27)</f>
        <v>0</v>
      </c>
      <c r="F28" s="250">
        <f>SUM(F27:F27)</f>
        <v>0</v>
      </c>
      <c r="G28" s="10">
        <f>SUM(G27:G27)</f>
        <v>0</v>
      </c>
      <c r="H28" s="45">
        <v>0</v>
      </c>
    </row>
  </sheetData>
  <sheetProtection/>
  <mergeCells count="11">
    <mergeCell ref="C14:C15"/>
    <mergeCell ref="C16:C17"/>
    <mergeCell ref="C18:C19"/>
    <mergeCell ref="C20:C21"/>
    <mergeCell ref="A28:C28"/>
    <mergeCell ref="A1:H1"/>
    <mergeCell ref="A2:H2"/>
    <mergeCell ref="A3:H3"/>
    <mergeCell ref="C8:C9"/>
    <mergeCell ref="C10:C11"/>
    <mergeCell ref="C12:C13"/>
  </mergeCells>
  <printOptions/>
  <pageMargins left="0.9055118110236221" right="0" top="0.35433070866141736" bottom="0.15748031496062992" header="0.31496062992125984" footer="0.31496062992125984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7">
      <selection activeCell="K29" sqref="K29"/>
    </sheetView>
  </sheetViews>
  <sheetFormatPr defaultColWidth="9.140625" defaultRowHeight="18" customHeight="1"/>
  <cols>
    <col min="1" max="4" width="9.140625" style="6" customWidth="1"/>
    <col min="5" max="5" width="13.28125" style="6" customWidth="1"/>
    <col min="6" max="7" width="13.7109375" style="23" customWidth="1"/>
    <col min="8" max="8" width="3.57421875" style="35" customWidth="1"/>
    <col min="9" max="9" width="13.7109375" style="23" customWidth="1"/>
    <col min="10" max="16384" width="9.140625" style="6" customWidth="1"/>
  </cols>
  <sheetData>
    <row r="1" spans="1:9" s="2" customFormat="1" ht="21.75" customHeight="1">
      <c r="A1" s="440" t="s">
        <v>18</v>
      </c>
      <c r="B1" s="440"/>
      <c r="C1" s="440"/>
      <c r="D1" s="440"/>
      <c r="E1" s="440"/>
      <c r="F1" s="440"/>
      <c r="G1" s="440"/>
      <c r="H1" s="440"/>
      <c r="I1" s="440"/>
    </row>
    <row r="2" spans="1:9" s="2" customFormat="1" ht="21.75" customHeight="1">
      <c r="A2" s="440" t="s">
        <v>395</v>
      </c>
      <c r="B2" s="440"/>
      <c r="C2" s="440"/>
      <c r="D2" s="440"/>
      <c r="E2" s="440"/>
      <c r="F2" s="440"/>
      <c r="G2" s="440"/>
      <c r="H2" s="440"/>
      <c r="I2" s="440"/>
    </row>
    <row r="3" spans="1:9" s="2" customFormat="1" ht="21.75" customHeight="1">
      <c r="A3" s="450" t="s">
        <v>394</v>
      </c>
      <c r="B3" s="450"/>
      <c r="C3" s="450"/>
      <c r="D3" s="450"/>
      <c r="E3" s="450"/>
      <c r="F3" s="450"/>
      <c r="G3" s="450"/>
      <c r="H3" s="450"/>
      <c r="I3" s="450"/>
    </row>
    <row r="4" spans="1:9" s="9" customFormat="1" ht="14.25" customHeight="1">
      <c r="A4" s="104"/>
      <c r="B4" s="27"/>
      <c r="C4" s="27"/>
      <c r="D4" s="27"/>
      <c r="E4" s="27"/>
      <c r="F4" s="476" t="s">
        <v>25</v>
      </c>
      <c r="G4" s="476" t="s">
        <v>26</v>
      </c>
      <c r="H4" s="28" t="s">
        <v>29</v>
      </c>
      <c r="I4" s="28" t="s">
        <v>27</v>
      </c>
    </row>
    <row r="5" spans="1:9" s="9" customFormat="1" ht="18.75" customHeight="1">
      <c r="A5" s="105"/>
      <c r="B5" s="29"/>
      <c r="C5" s="29"/>
      <c r="D5" s="29"/>
      <c r="E5" s="29"/>
      <c r="F5" s="477"/>
      <c r="G5" s="477"/>
      <c r="H5" s="30" t="s">
        <v>17</v>
      </c>
      <c r="I5" s="30" t="s">
        <v>28</v>
      </c>
    </row>
    <row r="6" spans="1:9" ht="18" customHeight="1">
      <c r="A6" s="106" t="s">
        <v>19</v>
      </c>
      <c r="F6" s="31"/>
      <c r="G6" s="31"/>
      <c r="H6" s="32"/>
      <c r="I6" s="31"/>
    </row>
    <row r="7" spans="1:9" ht="18" customHeight="1">
      <c r="A7" s="107" t="s">
        <v>20</v>
      </c>
      <c r="B7" s="20"/>
      <c r="C7" s="20"/>
      <c r="D7" s="20"/>
      <c r="E7" s="20"/>
      <c r="F7" s="17"/>
      <c r="G7" s="17"/>
      <c r="H7" s="19"/>
      <c r="I7" s="17"/>
    </row>
    <row r="8" spans="1:9" ht="18" customHeight="1">
      <c r="A8" s="107"/>
      <c r="B8" s="20" t="s">
        <v>2</v>
      </c>
      <c r="C8" s="20"/>
      <c r="D8" s="20"/>
      <c r="E8" s="20"/>
      <c r="F8" s="17">
        <v>130000</v>
      </c>
      <c r="G8" s="17">
        <v>165288.39</v>
      </c>
      <c r="H8" s="19" t="s">
        <v>29</v>
      </c>
      <c r="I8" s="17">
        <f>G8-F8</f>
        <v>35288.390000000014</v>
      </c>
    </row>
    <row r="9" spans="1:9" ht="18" customHeight="1">
      <c r="A9" s="107"/>
      <c r="B9" s="20" t="s">
        <v>21</v>
      </c>
      <c r="C9" s="20"/>
      <c r="D9" s="20"/>
      <c r="E9" s="20"/>
      <c r="F9" s="17">
        <v>30000</v>
      </c>
      <c r="G9" s="17">
        <v>78071</v>
      </c>
      <c r="H9" s="19" t="s">
        <v>29</v>
      </c>
      <c r="I9" s="17">
        <v>43741</v>
      </c>
    </row>
    <row r="10" spans="1:9" ht="18" customHeight="1">
      <c r="A10" s="107"/>
      <c r="B10" s="20" t="s">
        <v>3</v>
      </c>
      <c r="C10" s="20"/>
      <c r="D10" s="20"/>
      <c r="E10" s="20"/>
      <c r="F10" s="17">
        <v>300000</v>
      </c>
      <c r="G10" s="17">
        <v>313930.22</v>
      </c>
      <c r="H10" s="19" t="s">
        <v>17</v>
      </c>
      <c r="I10" s="17">
        <f>F10-G10</f>
        <v>-13930.219999999972</v>
      </c>
    </row>
    <row r="11" spans="1:9" ht="18" customHeight="1">
      <c r="A11" s="107"/>
      <c r="B11" s="20" t="s">
        <v>4</v>
      </c>
      <c r="C11" s="20"/>
      <c r="D11" s="20"/>
      <c r="E11" s="20"/>
      <c r="F11" s="17">
        <v>400000</v>
      </c>
      <c r="G11" s="17">
        <v>802783</v>
      </c>
      <c r="H11" s="19" t="s">
        <v>29</v>
      </c>
      <c r="I11" s="17">
        <f>G11-F11</f>
        <v>402783</v>
      </c>
    </row>
    <row r="12" spans="1:9" ht="18" customHeight="1">
      <c r="A12" s="107"/>
      <c r="B12" s="20" t="s">
        <v>5</v>
      </c>
      <c r="C12" s="20"/>
      <c r="D12" s="20"/>
      <c r="E12" s="20"/>
      <c r="F12" s="17">
        <v>82000</v>
      </c>
      <c r="G12" s="17">
        <v>20500</v>
      </c>
      <c r="H12" s="19" t="s">
        <v>17</v>
      </c>
      <c r="I12" s="17">
        <f>F12-G12</f>
        <v>61500</v>
      </c>
    </row>
    <row r="13" spans="1:9" ht="18" customHeight="1">
      <c r="A13" s="107"/>
      <c r="B13" s="20" t="s">
        <v>6</v>
      </c>
      <c r="C13" s="20"/>
      <c r="D13" s="20"/>
      <c r="E13" s="20"/>
      <c r="F13" s="19">
        <v>0</v>
      </c>
      <c r="G13" s="19">
        <v>0</v>
      </c>
      <c r="H13" s="19" t="s">
        <v>29</v>
      </c>
      <c r="I13" s="17">
        <f>G13-F13</f>
        <v>0</v>
      </c>
    </row>
    <row r="14" spans="1:9" ht="18" customHeight="1">
      <c r="A14" s="107"/>
      <c r="B14" s="20" t="s">
        <v>7</v>
      </c>
      <c r="C14" s="20"/>
      <c r="D14" s="20"/>
      <c r="E14" s="20"/>
      <c r="F14" s="17">
        <v>12438000</v>
      </c>
      <c r="G14" s="17">
        <v>15312724.98</v>
      </c>
      <c r="H14" s="19" t="s">
        <v>29</v>
      </c>
      <c r="I14" s="17">
        <f>G14-F14</f>
        <v>2874724.9800000004</v>
      </c>
    </row>
    <row r="15" spans="1:9" ht="18" customHeight="1">
      <c r="A15" s="107"/>
      <c r="B15" s="20" t="s">
        <v>8</v>
      </c>
      <c r="C15" s="20"/>
      <c r="D15" s="20"/>
      <c r="E15" s="18"/>
      <c r="F15" s="7">
        <v>13120000</v>
      </c>
      <c r="G15" s="7">
        <v>13284575</v>
      </c>
      <c r="H15" s="33" t="s">
        <v>17</v>
      </c>
      <c r="I15" s="17">
        <f>F15-G15</f>
        <v>-164575</v>
      </c>
    </row>
    <row r="16" spans="1:9" s="9" customFormat="1" ht="18.75">
      <c r="A16" s="108" t="s">
        <v>22</v>
      </c>
      <c r="B16" s="50"/>
      <c r="C16" s="50"/>
      <c r="D16" s="50"/>
      <c r="E16" s="51"/>
      <c r="F16" s="10">
        <f>SUM(F8:F15)</f>
        <v>26500000</v>
      </c>
      <c r="G16" s="10">
        <f>SUM(G8:G15)</f>
        <v>29977872.59</v>
      </c>
      <c r="H16" s="52" t="s">
        <v>17</v>
      </c>
      <c r="I16" s="67">
        <f>I8+I9-I10+I11-I12+I13+I14-I15</f>
        <v>3473542.5900000003</v>
      </c>
    </row>
    <row r="17" spans="2:7" ht="18" customHeight="1">
      <c r="B17" s="6" t="s">
        <v>59</v>
      </c>
      <c r="G17" s="34">
        <v>0</v>
      </c>
    </row>
    <row r="18" spans="2:7" ht="16.5" customHeight="1">
      <c r="B18" s="6" t="s">
        <v>50</v>
      </c>
      <c r="G18" s="34">
        <v>11124379.95</v>
      </c>
    </row>
    <row r="19" spans="1:7" ht="18.75">
      <c r="A19" s="9" t="s">
        <v>23</v>
      </c>
      <c r="G19" s="10">
        <f>SUM(G17:G18)</f>
        <v>11124379.95</v>
      </c>
    </row>
    <row r="20" spans="3:9" s="9" customFormat="1" ht="18.75">
      <c r="C20" s="9" t="s">
        <v>24</v>
      </c>
      <c r="F20" s="36"/>
      <c r="G20" s="10">
        <f>G16+G19</f>
        <v>41102252.54</v>
      </c>
      <c r="H20" s="37"/>
      <c r="I20" s="36"/>
    </row>
    <row r="21" spans="1:9" s="9" customFormat="1" ht="15.75" customHeight="1">
      <c r="A21" s="27"/>
      <c r="B21" s="27"/>
      <c r="C21" s="27"/>
      <c r="D21" s="27"/>
      <c r="E21" s="27"/>
      <c r="F21" s="476" t="s">
        <v>25</v>
      </c>
      <c r="G21" s="476" t="s">
        <v>49</v>
      </c>
      <c r="H21" s="28" t="s">
        <v>29</v>
      </c>
      <c r="I21" s="28" t="s">
        <v>27</v>
      </c>
    </row>
    <row r="22" spans="1:9" s="9" customFormat="1" ht="15.75" customHeight="1">
      <c r="A22" s="29"/>
      <c r="B22" s="29"/>
      <c r="C22" s="29"/>
      <c r="D22" s="29"/>
      <c r="E22" s="29"/>
      <c r="F22" s="477"/>
      <c r="G22" s="477"/>
      <c r="H22" s="30" t="s">
        <v>17</v>
      </c>
      <c r="I22" s="30" t="s">
        <v>28</v>
      </c>
    </row>
    <row r="23" spans="1:9" ht="18" customHeight="1">
      <c r="A23" s="104" t="s">
        <v>30</v>
      </c>
      <c r="F23" s="31"/>
      <c r="G23" s="31"/>
      <c r="H23" s="32"/>
      <c r="I23" s="31"/>
    </row>
    <row r="24" spans="1:9" ht="18" customHeight="1">
      <c r="A24" s="107"/>
      <c r="B24" s="20" t="s">
        <v>31</v>
      </c>
      <c r="C24" s="20"/>
      <c r="D24" s="20"/>
      <c r="E24" s="20"/>
      <c r="F24" s="17">
        <v>7743920</v>
      </c>
      <c r="G24" s="17">
        <v>7387896</v>
      </c>
      <c r="H24" s="19" t="s">
        <v>17</v>
      </c>
      <c r="I24" s="17">
        <f>F24-G24</f>
        <v>356024</v>
      </c>
    </row>
    <row r="25" spans="1:9" ht="18" customHeight="1">
      <c r="A25" s="107"/>
      <c r="B25" s="20" t="s">
        <v>61</v>
      </c>
      <c r="C25" s="20"/>
      <c r="D25" s="20"/>
      <c r="E25" s="20"/>
      <c r="F25" s="17">
        <v>2052720</v>
      </c>
      <c r="G25" s="17">
        <v>2052720</v>
      </c>
      <c r="H25" s="19" t="s">
        <v>17</v>
      </c>
      <c r="I25" s="17">
        <f aca="true" t="shared" si="0" ref="I25:I34">F25-G25</f>
        <v>0</v>
      </c>
    </row>
    <row r="26" spans="1:9" ht="18" customHeight="1">
      <c r="A26" s="107"/>
      <c r="B26" s="20" t="s">
        <v>62</v>
      </c>
      <c r="C26" s="20"/>
      <c r="D26" s="20"/>
      <c r="E26" s="20"/>
      <c r="F26" s="19">
        <v>6787200</v>
      </c>
      <c r="G26" s="19">
        <v>6216613</v>
      </c>
      <c r="H26" s="19" t="s">
        <v>17</v>
      </c>
      <c r="I26" s="17">
        <f t="shared" si="0"/>
        <v>570587</v>
      </c>
    </row>
    <row r="27" spans="1:9" ht="18" customHeight="1">
      <c r="A27" s="107"/>
      <c r="B27" s="20" t="s">
        <v>32</v>
      </c>
      <c r="C27" s="20"/>
      <c r="D27" s="20"/>
      <c r="E27" s="20"/>
      <c r="F27" s="17">
        <v>758000</v>
      </c>
      <c r="G27" s="17">
        <v>551317</v>
      </c>
      <c r="H27" s="19" t="s">
        <v>17</v>
      </c>
      <c r="I27" s="17">
        <f t="shared" si="0"/>
        <v>206683</v>
      </c>
    </row>
    <row r="28" spans="1:9" ht="18" customHeight="1">
      <c r="A28" s="107"/>
      <c r="B28" s="20" t="s">
        <v>33</v>
      </c>
      <c r="C28" s="20"/>
      <c r="D28" s="20"/>
      <c r="E28" s="20"/>
      <c r="F28" s="17">
        <v>2785400</v>
      </c>
      <c r="G28" s="17">
        <v>1474890.03</v>
      </c>
      <c r="H28" s="19" t="s">
        <v>17</v>
      </c>
      <c r="I28" s="17">
        <f t="shared" si="0"/>
        <v>1310509.97</v>
      </c>
    </row>
    <row r="29" spans="1:9" ht="18" customHeight="1">
      <c r="A29" s="107"/>
      <c r="B29" s="20" t="s">
        <v>34</v>
      </c>
      <c r="C29" s="20"/>
      <c r="D29" s="20"/>
      <c r="E29" s="20"/>
      <c r="F29" s="17">
        <v>1878300</v>
      </c>
      <c r="G29" s="17">
        <v>1288519.2</v>
      </c>
      <c r="H29" s="19" t="s">
        <v>17</v>
      </c>
      <c r="I29" s="17">
        <f t="shared" si="0"/>
        <v>589780.8</v>
      </c>
    </row>
    <row r="30" spans="1:9" ht="18" customHeight="1">
      <c r="A30" s="107"/>
      <c r="B30" s="20" t="s">
        <v>35</v>
      </c>
      <c r="C30" s="20"/>
      <c r="D30" s="20"/>
      <c r="E30" s="20"/>
      <c r="F30" s="17">
        <v>472500</v>
      </c>
      <c r="G30" s="17">
        <v>398864.57</v>
      </c>
      <c r="H30" s="19" t="s">
        <v>17</v>
      </c>
      <c r="I30" s="17">
        <f t="shared" si="0"/>
        <v>73635.43</v>
      </c>
    </row>
    <row r="31" spans="1:9" ht="18" customHeight="1">
      <c r="A31" s="107"/>
      <c r="B31" s="20" t="s">
        <v>36</v>
      </c>
      <c r="C31" s="20"/>
      <c r="D31" s="20"/>
      <c r="E31" s="20"/>
      <c r="F31" s="17">
        <v>259200</v>
      </c>
      <c r="G31" s="17">
        <v>246700</v>
      </c>
      <c r="H31" s="19" t="s">
        <v>17</v>
      </c>
      <c r="I31" s="17">
        <f t="shared" si="0"/>
        <v>12500</v>
      </c>
    </row>
    <row r="32" spans="1:9" ht="18" customHeight="1">
      <c r="A32" s="107"/>
      <c r="B32" s="20" t="s">
        <v>37</v>
      </c>
      <c r="C32" s="20"/>
      <c r="D32" s="20"/>
      <c r="E32" s="20"/>
      <c r="F32" s="17">
        <v>2141000</v>
      </c>
      <c r="G32" s="17">
        <v>2111000</v>
      </c>
      <c r="H32" s="19" t="s">
        <v>17</v>
      </c>
      <c r="I32" s="17">
        <f t="shared" si="0"/>
        <v>30000</v>
      </c>
    </row>
    <row r="33" spans="1:9" ht="18" customHeight="1">
      <c r="A33" s="107"/>
      <c r="B33" s="20" t="s">
        <v>63</v>
      </c>
      <c r="C33" s="20"/>
      <c r="D33" s="20"/>
      <c r="E33" s="20"/>
      <c r="F33" s="17">
        <v>0</v>
      </c>
      <c r="G33" s="17">
        <v>0</v>
      </c>
      <c r="H33" s="19" t="s">
        <v>17</v>
      </c>
      <c r="I33" s="17">
        <f t="shared" si="0"/>
        <v>0</v>
      </c>
    </row>
    <row r="34" spans="1:9" ht="18" customHeight="1">
      <c r="A34" s="109"/>
      <c r="B34" s="21" t="s">
        <v>8</v>
      </c>
      <c r="C34" s="21"/>
      <c r="D34" s="21"/>
      <c r="E34" s="21"/>
      <c r="F34" s="22">
        <v>1621760</v>
      </c>
      <c r="G34" s="48">
        <v>1294000</v>
      </c>
      <c r="H34" s="49" t="s">
        <v>17</v>
      </c>
      <c r="I34" s="48">
        <f t="shared" si="0"/>
        <v>327760</v>
      </c>
    </row>
    <row r="35" spans="1:9" s="9" customFormat="1" ht="19.5" customHeight="1">
      <c r="A35" s="9" t="s">
        <v>39</v>
      </c>
      <c r="F35" s="44">
        <f>SUM(F24:F34)</f>
        <v>26500000</v>
      </c>
      <c r="G35" s="45">
        <f>SUM(G24:G34)</f>
        <v>23022519.8</v>
      </c>
      <c r="H35" s="46"/>
      <c r="I35" s="47"/>
    </row>
    <row r="36" spans="1:9" ht="19.5" customHeight="1">
      <c r="A36" s="9" t="s">
        <v>60</v>
      </c>
      <c r="F36" s="5"/>
      <c r="G36" s="34">
        <v>0</v>
      </c>
      <c r="H36" s="38"/>
      <c r="I36" s="39"/>
    </row>
    <row r="37" spans="1:7" ht="19.5" customHeight="1">
      <c r="A37" s="9" t="s">
        <v>54</v>
      </c>
      <c r="G37" s="34">
        <v>11124379.95</v>
      </c>
    </row>
    <row r="38" spans="3:9" s="9" customFormat="1" ht="18.75">
      <c r="C38" s="9" t="s">
        <v>40</v>
      </c>
      <c r="F38" s="36"/>
      <c r="G38" s="10">
        <f>G35+G36+G37</f>
        <v>34146899.75</v>
      </c>
      <c r="H38" s="37"/>
      <c r="I38" s="36"/>
    </row>
    <row r="39" spans="5:7" ht="16.5" customHeight="1">
      <c r="E39" s="11" t="s">
        <v>11</v>
      </c>
      <c r="F39" s="6"/>
      <c r="G39" s="40"/>
    </row>
    <row r="40" spans="4:7" ht="15.75" customHeight="1">
      <c r="D40" s="41" t="s">
        <v>20</v>
      </c>
      <c r="E40" s="11"/>
      <c r="F40" s="42" t="s">
        <v>10</v>
      </c>
      <c r="G40" s="7">
        <f>G20-G38</f>
        <v>6955352.789999999</v>
      </c>
    </row>
    <row r="41" spans="5:7" ht="16.5" customHeight="1">
      <c r="E41" s="11" t="s">
        <v>38</v>
      </c>
      <c r="G41" s="22"/>
    </row>
    <row r="42" spans="1:9" ht="18.75">
      <c r="A42" s="6" t="s">
        <v>156</v>
      </c>
      <c r="C42" s="23"/>
      <c r="D42" s="23"/>
      <c r="F42" s="6"/>
      <c r="G42" s="6"/>
      <c r="H42" s="6"/>
      <c r="I42" s="6"/>
    </row>
    <row r="43" spans="1:9" ht="18.75">
      <c r="A43" s="6" t="s">
        <v>232</v>
      </c>
      <c r="C43" s="23"/>
      <c r="D43" s="23"/>
      <c r="F43" s="6"/>
      <c r="G43" s="6"/>
      <c r="H43" s="6"/>
      <c r="I43" s="6"/>
    </row>
    <row r="44" spans="1:9" ht="18.75">
      <c r="A44" s="6" t="s">
        <v>233</v>
      </c>
      <c r="C44" s="23"/>
      <c r="D44" s="23"/>
      <c r="F44" s="6"/>
      <c r="G44" s="6"/>
      <c r="H44" s="6"/>
      <c r="I44" s="6"/>
    </row>
  </sheetData>
  <sheetProtection/>
  <mergeCells count="7">
    <mergeCell ref="A1:I1"/>
    <mergeCell ref="A2:I2"/>
    <mergeCell ref="A3:I3"/>
    <mergeCell ref="F4:F5"/>
    <mergeCell ref="G4:G5"/>
    <mergeCell ref="F21:F22"/>
    <mergeCell ref="G21:G22"/>
  </mergeCells>
  <printOptions/>
  <pageMargins left="0.75" right="0.31" top="0.21" bottom="0.22" header="0.17" footer="0.18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E12" sqref="E12"/>
    </sheetView>
  </sheetViews>
  <sheetFormatPr defaultColWidth="9.140625" defaultRowHeight="23.25"/>
  <cols>
    <col min="1" max="1" width="33.421875" style="6" customWidth="1"/>
    <col min="2" max="2" width="9.00390625" style="6" customWidth="1"/>
    <col min="3" max="9" width="13.7109375" style="6" customWidth="1"/>
    <col min="10" max="10" width="14.421875" style="6" customWidth="1"/>
    <col min="11" max="16384" width="9.140625" style="6" customWidth="1"/>
  </cols>
  <sheetData>
    <row r="1" spans="1:10" ht="19.5" customHeight="1">
      <c r="A1" s="440" t="s">
        <v>18</v>
      </c>
      <c r="B1" s="440"/>
      <c r="C1" s="440"/>
      <c r="D1" s="440"/>
      <c r="E1" s="440"/>
      <c r="F1" s="440"/>
      <c r="G1" s="440"/>
      <c r="H1" s="440"/>
      <c r="I1" s="440"/>
      <c r="J1" s="440"/>
    </row>
    <row r="2" spans="1:10" ht="19.5" customHeight="1">
      <c r="A2" s="440" t="s">
        <v>41</v>
      </c>
      <c r="B2" s="440"/>
      <c r="C2" s="440"/>
      <c r="D2" s="440"/>
      <c r="E2" s="440"/>
      <c r="F2" s="440"/>
      <c r="G2" s="440"/>
      <c r="H2" s="440"/>
      <c r="I2" s="440"/>
      <c r="J2" s="440"/>
    </row>
    <row r="3" spans="1:10" ht="19.5" customHeight="1">
      <c r="A3" s="450" t="s">
        <v>179</v>
      </c>
      <c r="B3" s="450"/>
      <c r="C3" s="450"/>
      <c r="D3" s="450"/>
      <c r="E3" s="450"/>
      <c r="F3" s="450"/>
      <c r="G3" s="450"/>
      <c r="H3" s="450"/>
      <c r="I3" s="450"/>
      <c r="J3" s="450"/>
    </row>
    <row r="4" spans="1:10" s="158" customFormat="1" ht="18" customHeight="1">
      <c r="A4" s="478" t="s">
        <v>1</v>
      </c>
      <c r="B4" s="481" t="s">
        <v>9</v>
      </c>
      <c r="C4" s="484" t="s">
        <v>12</v>
      </c>
      <c r="D4" s="484"/>
      <c r="E4" s="484" t="s">
        <v>43</v>
      </c>
      <c r="F4" s="484"/>
      <c r="G4" s="484" t="s">
        <v>43</v>
      </c>
      <c r="H4" s="484"/>
      <c r="I4" s="484" t="s">
        <v>14</v>
      </c>
      <c r="J4" s="484"/>
    </row>
    <row r="5" spans="1:10" s="158" customFormat="1" ht="18" customHeight="1">
      <c r="A5" s="479"/>
      <c r="B5" s="482"/>
      <c r="C5" s="485" t="s">
        <v>179</v>
      </c>
      <c r="D5" s="485"/>
      <c r="E5" s="485" t="s">
        <v>44</v>
      </c>
      <c r="F5" s="485"/>
      <c r="G5" s="485" t="s">
        <v>45</v>
      </c>
      <c r="H5" s="485"/>
      <c r="I5" s="485" t="s">
        <v>179</v>
      </c>
      <c r="J5" s="485"/>
    </row>
    <row r="6" spans="1:10" s="160" customFormat="1" ht="18" customHeight="1">
      <c r="A6" s="480"/>
      <c r="B6" s="483"/>
      <c r="C6" s="159" t="s">
        <v>42</v>
      </c>
      <c r="D6" s="159" t="s">
        <v>13</v>
      </c>
      <c r="E6" s="159" t="s">
        <v>42</v>
      </c>
      <c r="F6" s="159" t="s">
        <v>13</v>
      </c>
      <c r="G6" s="159" t="s">
        <v>42</v>
      </c>
      <c r="H6" s="159" t="s">
        <v>13</v>
      </c>
      <c r="I6" s="159" t="s">
        <v>15</v>
      </c>
      <c r="J6" s="159" t="s">
        <v>46</v>
      </c>
    </row>
    <row r="7" spans="1:10" s="163" customFormat="1" ht="18" customHeight="1">
      <c r="A7" s="164" t="s">
        <v>55</v>
      </c>
      <c r="B7" s="161">
        <v>11011000</v>
      </c>
      <c r="C7" s="165">
        <v>0</v>
      </c>
      <c r="D7" s="162"/>
      <c r="E7" s="162"/>
      <c r="F7" s="162"/>
      <c r="G7" s="162"/>
      <c r="H7" s="162"/>
      <c r="I7" s="165"/>
      <c r="J7" s="162"/>
    </row>
    <row r="8" spans="1:10" ht="17.25" customHeight="1">
      <c r="A8" s="151" t="s">
        <v>182</v>
      </c>
      <c r="B8" s="152">
        <v>11012000</v>
      </c>
      <c r="C8" s="153">
        <v>18428.73</v>
      </c>
      <c r="D8" s="153"/>
      <c r="E8" s="153"/>
      <c r="F8" s="153"/>
      <c r="G8" s="153"/>
      <c r="H8" s="153"/>
      <c r="I8" s="153">
        <v>18428.73</v>
      </c>
      <c r="J8" s="153"/>
    </row>
    <row r="9" spans="1:10" ht="17.25" customHeight="1">
      <c r="A9" s="151" t="s">
        <v>183</v>
      </c>
      <c r="B9" s="152">
        <v>11012000</v>
      </c>
      <c r="C9" s="153">
        <v>12670933.71</v>
      </c>
      <c r="D9" s="153"/>
      <c r="E9" s="153"/>
      <c r="F9" s="153"/>
      <c r="G9" s="153"/>
      <c r="H9" s="153"/>
      <c r="I9" s="153">
        <v>12670933.71</v>
      </c>
      <c r="J9" s="153"/>
    </row>
    <row r="10" spans="1:10" ht="17.25" customHeight="1">
      <c r="A10" s="151" t="s">
        <v>184</v>
      </c>
      <c r="B10" s="152">
        <v>11012000</v>
      </c>
      <c r="C10" s="153">
        <v>4097417.68</v>
      </c>
      <c r="D10" s="153"/>
      <c r="E10" s="153"/>
      <c r="F10" s="153"/>
      <c r="G10" s="153"/>
      <c r="H10" s="153"/>
      <c r="I10" s="153">
        <v>4097417.68</v>
      </c>
      <c r="J10" s="153"/>
    </row>
    <row r="11" spans="1:10" ht="17.25" customHeight="1">
      <c r="A11" s="151" t="s">
        <v>185</v>
      </c>
      <c r="B11" s="152">
        <v>11012000</v>
      </c>
      <c r="C11" s="153">
        <v>16146.67</v>
      </c>
      <c r="D11" s="153"/>
      <c r="E11" s="153"/>
      <c r="F11" s="153"/>
      <c r="G11" s="153"/>
      <c r="H11" s="153"/>
      <c r="I11" s="153">
        <v>16146.67</v>
      </c>
      <c r="J11" s="153"/>
    </row>
    <row r="12" spans="1:10" ht="17.25" customHeight="1">
      <c r="A12" s="151" t="s">
        <v>186</v>
      </c>
      <c r="B12" s="152">
        <v>11012000</v>
      </c>
      <c r="C12" s="153">
        <v>12271869.34</v>
      </c>
      <c r="D12" s="153"/>
      <c r="E12" s="153"/>
      <c r="F12" s="153"/>
      <c r="G12" s="153"/>
      <c r="H12" s="153"/>
      <c r="I12" s="153">
        <v>12271869.34</v>
      </c>
      <c r="J12" s="153"/>
    </row>
    <row r="13" spans="1:10" ht="17.25" customHeight="1">
      <c r="A13" s="151" t="s">
        <v>86</v>
      </c>
      <c r="B13" s="152">
        <v>11043002</v>
      </c>
      <c r="C13" s="153">
        <v>0</v>
      </c>
      <c r="D13" s="153"/>
      <c r="E13" s="153"/>
      <c r="F13" s="153"/>
      <c r="G13" s="153"/>
      <c r="H13" s="153"/>
      <c r="I13" s="153"/>
      <c r="J13" s="153"/>
    </row>
    <row r="14" spans="1:10" ht="17.25" customHeight="1">
      <c r="A14" s="151" t="s">
        <v>68</v>
      </c>
      <c r="B14" s="152">
        <v>11045000</v>
      </c>
      <c r="C14" s="153">
        <v>900000</v>
      </c>
      <c r="D14" s="153"/>
      <c r="E14" s="153"/>
      <c r="F14" s="153"/>
      <c r="G14" s="153"/>
      <c r="H14" s="153"/>
      <c r="I14" s="153">
        <v>900000</v>
      </c>
      <c r="J14" s="153"/>
    </row>
    <row r="15" spans="1:10" ht="17.25" customHeight="1">
      <c r="A15" s="151" t="s">
        <v>67</v>
      </c>
      <c r="B15" s="152">
        <v>11042000</v>
      </c>
      <c r="C15" s="153"/>
      <c r="D15" s="153"/>
      <c r="E15" s="153"/>
      <c r="F15" s="153"/>
      <c r="G15" s="153"/>
      <c r="H15" s="153"/>
      <c r="I15" s="153"/>
      <c r="J15" s="153"/>
    </row>
    <row r="16" spans="1:10" ht="17.25" customHeight="1">
      <c r="A16" s="151" t="s">
        <v>56</v>
      </c>
      <c r="B16" s="152">
        <v>19010000</v>
      </c>
      <c r="C16" s="153"/>
      <c r="D16" s="153">
        <v>29358982.58</v>
      </c>
      <c r="E16" s="153">
        <v>904200</v>
      </c>
      <c r="F16" s="153"/>
      <c r="G16" s="153">
        <v>28454782.58</v>
      </c>
      <c r="H16" s="153"/>
      <c r="I16" s="153"/>
      <c r="J16" s="153"/>
    </row>
    <row r="17" spans="1:10" ht="19.5" customHeight="1">
      <c r="A17" s="151" t="s">
        <v>57</v>
      </c>
      <c r="B17" s="152">
        <v>21010000</v>
      </c>
      <c r="C17" s="153"/>
      <c r="D17" s="153">
        <v>0</v>
      </c>
      <c r="E17" s="153"/>
      <c r="F17" s="153">
        <v>3345873</v>
      </c>
      <c r="G17" s="153"/>
      <c r="H17" s="153"/>
      <c r="I17" s="153"/>
      <c r="J17" s="153">
        <v>3345873</v>
      </c>
    </row>
    <row r="18" spans="1:10" ht="19.5" customHeight="1">
      <c r="A18" s="151" t="s">
        <v>187</v>
      </c>
      <c r="B18" s="152">
        <v>21040001</v>
      </c>
      <c r="C18" s="153"/>
      <c r="D18" s="153">
        <v>2999.54</v>
      </c>
      <c r="E18" s="153"/>
      <c r="F18" s="153"/>
      <c r="G18" s="153"/>
      <c r="H18" s="153"/>
      <c r="I18" s="153"/>
      <c r="J18" s="153">
        <v>2999.54</v>
      </c>
    </row>
    <row r="19" spans="1:10" ht="19.5" customHeight="1">
      <c r="A19" s="151" t="s">
        <v>188</v>
      </c>
      <c r="B19" s="152">
        <v>21040008</v>
      </c>
      <c r="C19" s="153"/>
      <c r="D19" s="153">
        <v>582488</v>
      </c>
      <c r="E19" s="153"/>
      <c r="F19" s="153"/>
      <c r="G19" s="153"/>
      <c r="H19" s="153"/>
      <c r="I19" s="153"/>
      <c r="J19" s="153">
        <v>582488</v>
      </c>
    </row>
    <row r="20" spans="1:10" ht="17.25" customHeight="1">
      <c r="A20" s="151" t="s">
        <v>189</v>
      </c>
      <c r="B20" s="152">
        <v>21040016</v>
      </c>
      <c r="C20" s="153"/>
      <c r="D20" s="153">
        <v>918428.73</v>
      </c>
      <c r="E20" s="153"/>
      <c r="F20" s="153"/>
      <c r="G20" s="153"/>
      <c r="H20" s="153"/>
      <c r="I20" s="153"/>
      <c r="J20" s="153">
        <v>918428.73</v>
      </c>
    </row>
    <row r="21" spans="1:10" ht="17.25" customHeight="1">
      <c r="A21" s="151" t="s">
        <v>191</v>
      </c>
      <c r="B21" s="152">
        <v>21040099</v>
      </c>
      <c r="C21" s="153"/>
      <c r="D21" s="153">
        <v>14925</v>
      </c>
      <c r="E21" s="153"/>
      <c r="F21" s="153"/>
      <c r="G21" s="153"/>
      <c r="H21" s="153"/>
      <c r="I21" s="153"/>
      <c r="J21" s="153">
        <v>14925</v>
      </c>
    </row>
    <row r="22" spans="1:10" ht="17.25" customHeight="1">
      <c r="A22" s="151" t="s">
        <v>190</v>
      </c>
      <c r="B22" s="152">
        <v>21040099</v>
      </c>
      <c r="C22" s="153"/>
      <c r="D22" s="153">
        <v>6828</v>
      </c>
      <c r="E22" s="153"/>
      <c r="F22" s="153"/>
      <c r="G22" s="153"/>
      <c r="H22" s="153"/>
      <c r="I22" s="153"/>
      <c r="J22" s="153">
        <v>6828</v>
      </c>
    </row>
    <row r="23" spans="1:10" ht="17.25" customHeight="1">
      <c r="A23" s="151" t="s">
        <v>192</v>
      </c>
      <c r="B23" s="152">
        <v>21040099</v>
      </c>
      <c r="C23" s="153"/>
      <c r="D23" s="153">
        <v>128200</v>
      </c>
      <c r="E23" s="153"/>
      <c r="F23" s="153"/>
      <c r="G23" s="153"/>
      <c r="H23" s="153"/>
      <c r="I23" s="153"/>
      <c r="J23" s="153">
        <v>128200</v>
      </c>
    </row>
    <row r="24" spans="1:10" ht="17.25" customHeight="1">
      <c r="A24" s="151" t="s">
        <v>193</v>
      </c>
      <c r="B24" s="152">
        <v>21040099</v>
      </c>
      <c r="C24" s="153"/>
      <c r="D24" s="153">
        <v>1200</v>
      </c>
      <c r="E24" s="153"/>
      <c r="F24" s="153"/>
      <c r="G24" s="153"/>
      <c r="H24" s="153"/>
      <c r="I24" s="153"/>
      <c r="J24" s="153">
        <v>1200</v>
      </c>
    </row>
    <row r="25" spans="1:10" ht="17.25" customHeight="1">
      <c r="A25" s="151" t="s">
        <v>238</v>
      </c>
      <c r="B25" s="152">
        <v>21040099</v>
      </c>
      <c r="C25" s="153"/>
      <c r="D25" s="153">
        <v>0</v>
      </c>
      <c r="E25" s="153"/>
      <c r="F25" s="153">
        <v>4690</v>
      </c>
      <c r="G25" s="153"/>
      <c r="H25" s="153"/>
      <c r="I25" s="153"/>
      <c r="J25" s="153">
        <v>4690</v>
      </c>
    </row>
    <row r="26" spans="1:10" ht="19.5" customHeight="1">
      <c r="A26" s="151" t="s">
        <v>152</v>
      </c>
      <c r="B26" s="152">
        <v>29010000</v>
      </c>
      <c r="C26" s="153"/>
      <c r="D26" s="153">
        <v>0</v>
      </c>
      <c r="E26" s="153"/>
      <c r="F26" s="153"/>
      <c r="G26" s="153"/>
      <c r="H26" s="153"/>
      <c r="I26" s="153"/>
      <c r="J26" s="153"/>
    </row>
    <row r="27" spans="1:10" ht="19.5" customHeight="1">
      <c r="A27" s="151" t="s">
        <v>47</v>
      </c>
      <c r="B27" s="152">
        <v>31000000</v>
      </c>
      <c r="C27" s="153"/>
      <c r="D27" s="153">
        <v>6650585.02</v>
      </c>
      <c r="E27" s="153"/>
      <c r="F27" s="153"/>
      <c r="G27" s="153"/>
      <c r="H27" s="153">
        <v>4535032.12</v>
      </c>
      <c r="I27" s="153"/>
      <c r="J27" s="153">
        <v>11185617.14</v>
      </c>
    </row>
    <row r="28" spans="1:10" ht="19.5" customHeight="1">
      <c r="A28" s="151" t="s">
        <v>51</v>
      </c>
      <c r="B28" s="152">
        <v>32000000</v>
      </c>
      <c r="C28" s="153"/>
      <c r="D28" s="153">
        <v>12271869.34</v>
      </c>
      <c r="E28" s="153"/>
      <c r="F28" s="153"/>
      <c r="G28" s="153"/>
      <c r="H28" s="153">
        <v>1511677.38</v>
      </c>
      <c r="I28" s="153"/>
      <c r="J28" s="153">
        <v>13783546.72</v>
      </c>
    </row>
    <row r="29" spans="1:10" ht="17.25" customHeight="1">
      <c r="A29" s="151" t="s">
        <v>31</v>
      </c>
      <c r="B29" s="152">
        <v>51100000</v>
      </c>
      <c r="C29" s="153">
        <v>7144912</v>
      </c>
      <c r="D29" s="153"/>
      <c r="E29" s="153"/>
      <c r="F29" s="153"/>
      <c r="G29" s="153"/>
      <c r="H29" s="153">
        <v>7144912</v>
      </c>
      <c r="I29" s="153"/>
      <c r="J29" s="153"/>
    </row>
    <row r="30" spans="1:10" ht="18" customHeight="1">
      <c r="A30" s="151" t="s">
        <v>61</v>
      </c>
      <c r="B30" s="152">
        <v>52100000</v>
      </c>
      <c r="C30" s="153">
        <v>2142797</v>
      </c>
      <c r="D30" s="153"/>
      <c r="E30" s="153"/>
      <c r="F30" s="153"/>
      <c r="G30" s="153"/>
      <c r="H30" s="153">
        <v>2142797</v>
      </c>
      <c r="I30" s="153"/>
      <c r="J30" s="153"/>
    </row>
    <row r="31" spans="1:10" ht="17.25" customHeight="1">
      <c r="A31" s="151" t="s">
        <v>62</v>
      </c>
      <c r="B31" s="152">
        <v>52200000</v>
      </c>
      <c r="C31" s="153">
        <v>5838781</v>
      </c>
      <c r="D31" s="153"/>
      <c r="E31" s="153"/>
      <c r="F31" s="153"/>
      <c r="G31" s="153"/>
      <c r="H31" s="153">
        <v>5838781</v>
      </c>
      <c r="I31" s="153"/>
      <c r="J31" s="153"/>
    </row>
    <row r="32" spans="1:10" ht="17.25" customHeight="1">
      <c r="A32" s="151" t="s">
        <v>32</v>
      </c>
      <c r="B32" s="152">
        <v>53100000</v>
      </c>
      <c r="C32" s="153">
        <v>485492</v>
      </c>
      <c r="D32" s="153"/>
      <c r="E32" s="154"/>
      <c r="F32" s="153"/>
      <c r="G32" s="153"/>
      <c r="H32" s="153">
        <v>485492</v>
      </c>
      <c r="I32" s="153"/>
      <c r="J32" s="153"/>
    </row>
    <row r="33" spans="1:10" ht="17.25" customHeight="1">
      <c r="A33" s="275" t="s">
        <v>33</v>
      </c>
      <c r="B33" s="276">
        <v>53200000</v>
      </c>
      <c r="C33" s="277">
        <v>1533514.41</v>
      </c>
      <c r="D33" s="277"/>
      <c r="E33" s="278"/>
      <c r="F33" s="277"/>
      <c r="G33" s="277"/>
      <c r="H33" s="277">
        <v>1533514.41</v>
      </c>
      <c r="I33" s="277"/>
      <c r="J33" s="277"/>
    </row>
    <row r="34" spans="1:10" ht="17.25" customHeight="1">
      <c r="A34" s="273"/>
      <c r="B34" s="274"/>
      <c r="C34" s="272"/>
      <c r="D34" s="272"/>
      <c r="E34" s="272"/>
      <c r="F34" s="272"/>
      <c r="G34" s="272"/>
      <c r="H34" s="272"/>
      <c r="I34" s="272"/>
      <c r="J34" s="272"/>
    </row>
    <row r="35" spans="1:10" ht="17.25" customHeight="1">
      <c r="A35" s="273"/>
      <c r="B35" s="274"/>
      <c r="C35" s="272"/>
      <c r="D35" s="272"/>
      <c r="E35" s="272"/>
      <c r="F35" s="272"/>
      <c r="G35" s="272"/>
      <c r="H35" s="272"/>
      <c r="I35" s="272"/>
      <c r="J35" s="272"/>
    </row>
    <row r="36" spans="1:10" ht="17.25" customHeight="1">
      <c r="A36" s="273"/>
      <c r="B36" s="274"/>
      <c r="C36" s="272"/>
      <c r="D36" s="272"/>
      <c r="E36" s="272"/>
      <c r="F36" s="272"/>
      <c r="G36" s="272"/>
      <c r="H36" s="272"/>
      <c r="I36" s="272"/>
      <c r="J36" s="272"/>
    </row>
    <row r="37" spans="1:10" s="158" customFormat="1" ht="18" customHeight="1">
      <c r="A37" s="478" t="s">
        <v>1</v>
      </c>
      <c r="B37" s="481" t="s">
        <v>9</v>
      </c>
      <c r="C37" s="484" t="s">
        <v>12</v>
      </c>
      <c r="D37" s="484"/>
      <c r="E37" s="484" t="s">
        <v>43</v>
      </c>
      <c r="F37" s="484"/>
      <c r="G37" s="484" t="s">
        <v>43</v>
      </c>
      <c r="H37" s="484"/>
      <c r="I37" s="484" t="s">
        <v>14</v>
      </c>
      <c r="J37" s="484"/>
    </row>
    <row r="38" spans="1:10" s="158" customFormat="1" ht="18" customHeight="1">
      <c r="A38" s="479"/>
      <c r="B38" s="482"/>
      <c r="C38" s="485" t="s">
        <v>179</v>
      </c>
      <c r="D38" s="485"/>
      <c r="E38" s="485" t="s">
        <v>44</v>
      </c>
      <c r="F38" s="485"/>
      <c r="G38" s="485" t="s">
        <v>45</v>
      </c>
      <c r="H38" s="485"/>
      <c r="I38" s="485" t="s">
        <v>179</v>
      </c>
      <c r="J38" s="485"/>
    </row>
    <row r="39" spans="1:10" s="160" customFormat="1" ht="18" customHeight="1">
      <c r="A39" s="480"/>
      <c r="B39" s="483"/>
      <c r="C39" s="159" t="s">
        <v>42</v>
      </c>
      <c r="D39" s="159" t="s">
        <v>13</v>
      </c>
      <c r="E39" s="159" t="s">
        <v>42</v>
      </c>
      <c r="F39" s="159" t="s">
        <v>13</v>
      </c>
      <c r="G39" s="159" t="s">
        <v>42</v>
      </c>
      <c r="H39" s="159" t="s">
        <v>13</v>
      </c>
      <c r="I39" s="159" t="s">
        <v>15</v>
      </c>
      <c r="J39" s="159" t="s">
        <v>46</v>
      </c>
    </row>
    <row r="40" spans="1:10" ht="17.25" customHeight="1">
      <c r="A40" s="151" t="s">
        <v>34</v>
      </c>
      <c r="B40" s="152">
        <v>53300000</v>
      </c>
      <c r="C40" s="153">
        <v>962519.43</v>
      </c>
      <c r="D40" s="153"/>
      <c r="E40" s="154">
        <v>280620</v>
      </c>
      <c r="F40" s="153"/>
      <c r="G40" s="153"/>
      <c r="H40" s="153">
        <v>1243139.43</v>
      </c>
      <c r="I40" s="153"/>
      <c r="J40" s="153"/>
    </row>
    <row r="41" spans="1:10" ht="17.25" customHeight="1">
      <c r="A41" s="151" t="s">
        <v>35</v>
      </c>
      <c r="B41" s="152">
        <v>53400000</v>
      </c>
      <c r="C41" s="153">
        <v>366632.24</v>
      </c>
      <c r="D41" s="153"/>
      <c r="E41" s="155"/>
      <c r="F41" s="153"/>
      <c r="G41" s="153"/>
      <c r="H41" s="153">
        <v>366632.24</v>
      </c>
      <c r="I41" s="153"/>
      <c r="J41" s="153"/>
    </row>
    <row r="42" spans="1:10" ht="17.25" customHeight="1">
      <c r="A42" s="151" t="s">
        <v>36</v>
      </c>
      <c r="B42" s="152">
        <v>54100000</v>
      </c>
      <c r="C42" s="153">
        <v>103150</v>
      </c>
      <c r="D42" s="153"/>
      <c r="E42" s="154">
        <v>55000</v>
      </c>
      <c r="F42" s="153"/>
      <c r="G42" s="153"/>
      <c r="H42" s="153">
        <v>158150</v>
      </c>
      <c r="I42" s="153"/>
      <c r="J42" s="153"/>
    </row>
    <row r="43" spans="1:10" ht="17.25" customHeight="1">
      <c r="A43" s="151" t="s">
        <v>194</v>
      </c>
      <c r="B43" s="152">
        <v>54100000</v>
      </c>
      <c r="C43" s="153">
        <v>37100</v>
      </c>
      <c r="D43" s="153"/>
      <c r="E43" s="154"/>
      <c r="F43" s="153">
        <v>37100</v>
      </c>
      <c r="G43" s="153"/>
      <c r="H43" s="153">
        <v>0</v>
      </c>
      <c r="I43" s="153"/>
      <c r="J43" s="153"/>
    </row>
    <row r="44" spans="1:10" ht="17.25" customHeight="1">
      <c r="A44" s="151" t="s">
        <v>37</v>
      </c>
      <c r="B44" s="152">
        <v>54200000</v>
      </c>
      <c r="C44" s="153">
        <v>0</v>
      </c>
      <c r="D44" s="153"/>
      <c r="E44" s="153">
        <v>2147843</v>
      </c>
      <c r="F44" s="153"/>
      <c r="G44" s="153"/>
      <c r="H44" s="153">
        <v>2147843</v>
      </c>
      <c r="I44" s="153"/>
      <c r="J44" s="153"/>
    </row>
    <row r="45" spans="1:10" ht="17.25" customHeight="1">
      <c r="A45" s="151" t="s">
        <v>63</v>
      </c>
      <c r="B45" s="152">
        <v>55100000</v>
      </c>
      <c r="C45" s="153">
        <v>0</v>
      </c>
      <c r="D45" s="153"/>
      <c r="E45" s="153"/>
      <c r="F45" s="153"/>
      <c r="G45" s="153"/>
      <c r="H45" s="153">
        <v>0</v>
      </c>
      <c r="I45" s="153"/>
      <c r="J45" s="153"/>
    </row>
    <row r="46" spans="1:10" ht="17.25" customHeight="1">
      <c r="A46" s="151" t="s">
        <v>8</v>
      </c>
      <c r="B46" s="152">
        <v>56100000</v>
      </c>
      <c r="C46" s="153">
        <v>1346812</v>
      </c>
      <c r="D46" s="153"/>
      <c r="E46" s="153"/>
      <c r="F46" s="153"/>
      <c r="G46" s="153"/>
      <c r="H46" s="153">
        <v>1346812</v>
      </c>
      <c r="I46" s="153"/>
      <c r="J46" s="153"/>
    </row>
    <row r="47" spans="1:10" ht="19.5" customHeight="1">
      <c r="A47" s="151"/>
      <c r="B47" s="152"/>
      <c r="C47" s="153"/>
      <c r="D47" s="153"/>
      <c r="E47" s="153"/>
      <c r="F47" s="153"/>
      <c r="G47" s="153"/>
      <c r="H47" s="153"/>
      <c r="I47" s="153"/>
      <c r="J47" s="153"/>
    </row>
    <row r="48" spans="1:10" s="9" customFormat="1" ht="18.75">
      <c r="A48" s="156"/>
      <c r="B48" s="156"/>
      <c r="C48" s="157">
        <f>SUM(C7:C47)</f>
        <v>49936506.21</v>
      </c>
      <c r="D48" s="157">
        <f>SUM(D7:D47)</f>
        <v>49936506.20999999</v>
      </c>
      <c r="E48" s="157">
        <f>SUM(E13:E47)</f>
        <v>3387663</v>
      </c>
      <c r="F48" s="157">
        <f>SUM(F13:F47)</f>
        <v>3387663</v>
      </c>
      <c r="G48" s="157">
        <f>SUM(G7:G47)</f>
        <v>28454782.58</v>
      </c>
      <c r="H48" s="157">
        <f>SUM(H8:H47)</f>
        <v>28454782.58</v>
      </c>
      <c r="I48" s="157">
        <f>SUM(I7:I47)</f>
        <v>29974796.130000003</v>
      </c>
      <c r="J48" s="157">
        <f>SUM(J7:J47)</f>
        <v>29974796.130000003</v>
      </c>
    </row>
    <row r="50" ht="18.75">
      <c r="C50" s="43"/>
    </row>
    <row r="51" spans="2:10" ht="18.75">
      <c r="B51" s="41" t="s">
        <v>254</v>
      </c>
      <c r="C51" s="241"/>
      <c r="D51" s="241"/>
      <c r="E51" s="41" t="s">
        <v>255</v>
      </c>
      <c r="F51" s="241"/>
      <c r="G51" s="241"/>
      <c r="H51" s="41" t="s">
        <v>255</v>
      </c>
      <c r="I51" s="241"/>
      <c r="J51" s="241"/>
    </row>
    <row r="52" spans="3:10" ht="18.75">
      <c r="C52" s="486" t="s">
        <v>246</v>
      </c>
      <c r="D52" s="486"/>
      <c r="F52" s="486" t="s">
        <v>247</v>
      </c>
      <c r="G52" s="486"/>
      <c r="I52" s="486" t="s">
        <v>249</v>
      </c>
      <c r="J52" s="486"/>
    </row>
    <row r="53" spans="3:10" ht="18.75">
      <c r="C53" s="486" t="s">
        <v>250</v>
      </c>
      <c r="D53" s="486"/>
      <c r="F53" s="486" t="s">
        <v>251</v>
      </c>
      <c r="G53" s="486"/>
      <c r="I53" s="486" t="s">
        <v>253</v>
      </c>
      <c r="J53" s="486"/>
    </row>
  </sheetData>
  <sheetProtection/>
  <mergeCells count="29">
    <mergeCell ref="A1:J1"/>
    <mergeCell ref="A2:J2"/>
    <mergeCell ref="A3:J3"/>
    <mergeCell ref="A4:A6"/>
    <mergeCell ref="C4:D4"/>
    <mergeCell ref="C5:D5"/>
    <mergeCell ref="E4:F4"/>
    <mergeCell ref="E5:F5"/>
    <mergeCell ref="G5:H5"/>
    <mergeCell ref="I4:J4"/>
    <mergeCell ref="I5:J5"/>
    <mergeCell ref="B4:B6"/>
    <mergeCell ref="G4:H4"/>
    <mergeCell ref="C52:D52"/>
    <mergeCell ref="C53:D53"/>
    <mergeCell ref="F52:G52"/>
    <mergeCell ref="F53:G53"/>
    <mergeCell ref="I52:J52"/>
    <mergeCell ref="I53:J53"/>
    <mergeCell ref="A37:A39"/>
    <mergeCell ref="B37:B39"/>
    <mergeCell ref="C37:D37"/>
    <mergeCell ref="E37:F37"/>
    <mergeCell ref="G37:H37"/>
    <mergeCell ref="I37:J37"/>
    <mergeCell ref="C38:D38"/>
    <mergeCell ref="E38:F38"/>
    <mergeCell ref="G38:H38"/>
    <mergeCell ref="I38:J38"/>
  </mergeCells>
  <printOptions/>
  <pageMargins left="0.1968503937007874" right="0" top="0" bottom="0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7" sqref="E7"/>
    </sheetView>
  </sheetViews>
  <sheetFormatPr defaultColWidth="9.140625" defaultRowHeight="23.25"/>
  <cols>
    <col min="1" max="1" width="13.140625" style="56" customWidth="1"/>
    <col min="2" max="2" width="17.8515625" style="56" customWidth="1"/>
    <col min="3" max="3" width="28.7109375" style="56" customWidth="1"/>
    <col min="4" max="4" width="19.7109375" style="56" customWidth="1"/>
    <col min="5" max="5" width="20.7109375" style="56" customWidth="1"/>
    <col min="6" max="6" width="18.57421875" style="56" customWidth="1"/>
    <col min="7" max="16384" width="9.140625" style="56" customWidth="1"/>
  </cols>
  <sheetData>
    <row r="1" spans="1:6" ht="18.75">
      <c r="A1" s="487" t="s">
        <v>0</v>
      </c>
      <c r="B1" s="487"/>
      <c r="C1" s="487"/>
      <c r="D1" s="487"/>
      <c r="E1" s="487"/>
      <c r="F1" s="487"/>
    </row>
    <row r="2" spans="1:6" ht="18.75">
      <c r="A2" s="487" t="s">
        <v>158</v>
      </c>
      <c r="B2" s="487"/>
      <c r="C2" s="487"/>
      <c r="D2" s="487"/>
      <c r="E2" s="487"/>
      <c r="F2" s="487"/>
    </row>
    <row r="3" spans="1:6" ht="18.75">
      <c r="A3" s="487" t="s">
        <v>181</v>
      </c>
      <c r="B3" s="487"/>
      <c r="C3" s="487"/>
      <c r="D3" s="487"/>
      <c r="E3" s="487"/>
      <c r="F3" s="487"/>
    </row>
    <row r="5" spans="1:6" s="57" customFormat="1" ht="18.75">
      <c r="A5" s="488" t="s">
        <v>95</v>
      </c>
      <c r="B5" s="488" t="s">
        <v>90</v>
      </c>
      <c r="C5" s="488" t="s">
        <v>87</v>
      </c>
      <c r="D5" s="488" t="s">
        <v>25</v>
      </c>
      <c r="E5" s="334" t="s">
        <v>483</v>
      </c>
      <c r="F5" s="488" t="s">
        <v>48</v>
      </c>
    </row>
    <row r="6" spans="1:6" s="57" customFormat="1" ht="18.75">
      <c r="A6" s="456"/>
      <c r="B6" s="456"/>
      <c r="C6" s="456"/>
      <c r="D6" s="456"/>
      <c r="E6" s="338" t="s">
        <v>350</v>
      </c>
      <c r="F6" s="456"/>
    </row>
    <row r="7" spans="1:6" ht="18.75">
      <c r="A7" s="169" t="s">
        <v>31</v>
      </c>
      <c r="B7" s="170" t="s">
        <v>31</v>
      </c>
      <c r="C7" s="171" t="s">
        <v>96</v>
      </c>
      <c r="D7" s="242">
        <v>7743920</v>
      </c>
      <c r="E7" s="173">
        <v>7387896</v>
      </c>
      <c r="F7" s="172">
        <f>SUM(E7)</f>
        <v>7387896</v>
      </c>
    </row>
    <row r="8" spans="1:6" ht="18.75">
      <c r="A8" s="61"/>
      <c r="B8" s="62"/>
      <c r="C8" s="63"/>
      <c r="D8" s="64"/>
      <c r="E8" s="65"/>
      <c r="F8" s="64"/>
    </row>
    <row r="9" spans="1:6" s="57" customFormat="1" ht="18.75">
      <c r="A9" s="430" t="s">
        <v>48</v>
      </c>
      <c r="B9" s="431"/>
      <c r="C9" s="66"/>
      <c r="D9" s="67">
        <f>SUM(D7:D8)</f>
        <v>7743920</v>
      </c>
      <c r="E9" s="68">
        <f>SUM(E7:E8)</f>
        <v>7387896</v>
      </c>
      <c r="F9" s="67">
        <f>SUM(E9)</f>
        <v>7387896</v>
      </c>
    </row>
    <row r="11" ht="18.75">
      <c r="A11" s="57" t="s">
        <v>97</v>
      </c>
    </row>
  </sheetData>
  <sheetProtection/>
  <mergeCells count="9">
    <mergeCell ref="A1:F1"/>
    <mergeCell ref="A2:F2"/>
    <mergeCell ref="A3:F3"/>
    <mergeCell ref="A9:B9"/>
    <mergeCell ref="A5:A6"/>
    <mergeCell ref="B5:B6"/>
    <mergeCell ref="C5:C6"/>
    <mergeCell ref="D5:D6"/>
    <mergeCell ref="F5:F6"/>
  </mergeCells>
  <printOptions/>
  <pageMargins left="1.4960629921259843" right="0.7086614173228347" top="0.7480314960629921" bottom="0.7480314960629921" header="0.31496062992125984" footer="0.31496062992125984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6" sqref="F6"/>
    </sheetView>
  </sheetViews>
  <sheetFormatPr defaultColWidth="9.140625" defaultRowHeight="23.25"/>
  <cols>
    <col min="1" max="1" width="13.421875" style="56" customWidth="1"/>
    <col min="2" max="2" width="19.8515625" style="56" customWidth="1"/>
    <col min="3" max="3" width="13.28125" style="56" customWidth="1"/>
    <col min="4" max="4" width="16.8515625" style="56" customWidth="1"/>
    <col min="5" max="5" width="18.140625" style="56" customWidth="1"/>
    <col min="6" max="6" width="19.57421875" style="56" customWidth="1"/>
    <col min="7" max="7" width="18.421875" style="56" customWidth="1"/>
    <col min="8" max="8" width="17.57421875" style="56" customWidth="1"/>
    <col min="9" max="16384" width="9.140625" style="56" customWidth="1"/>
  </cols>
  <sheetData>
    <row r="1" spans="1:8" ht="18.75">
      <c r="A1" s="487" t="s">
        <v>0</v>
      </c>
      <c r="B1" s="487"/>
      <c r="C1" s="487"/>
      <c r="D1" s="487"/>
      <c r="E1" s="487"/>
      <c r="F1" s="487"/>
      <c r="G1" s="487"/>
      <c r="H1" s="487"/>
    </row>
    <row r="2" spans="1:8" ht="18.75">
      <c r="A2" s="487" t="s">
        <v>159</v>
      </c>
      <c r="B2" s="487"/>
      <c r="C2" s="487"/>
      <c r="D2" s="487"/>
      <c r="E2" s="487"/>
      <c r="F2" s="487"/>
      <c r="G2" s="487"/>
      <c r="H2" s="487"/>
    </row>
    <row r="3" spans="1:8" ht="18.75">
      <c r="A3" s="490" t="s">
        <v>480</v>
      </c>
      <c r="B3" s="490"/>
      <c r="C3" s="490"/>
      <c r="D3" s="490"/>
      <c r="E3" s="490"/>
      <c r="F3" s="490"/>
      <c r="G3" s="490"/>
      <c r="H3" s="490"/>
    </row>
    <row r="4" spans="1:8" s="57" customFormat="1" ht="18.75">
      <c r="A4" s="491" t="s">
        <v>95</v>
      </c>
      <c r="B4" s="488" t="s">
        <v>90</v>
      </c>
      <c r="C4" s="494" t="s">
        <v>87</v>
      </c>
      <c r="D4" s="488" t="s">
        <v>25</v>
      </c>
      <c r="E4" s="313" t="s">
        <v>98</v>
      </c>
      <c r="F4" s="340" t="s">
        <v>484</v>
      </c>
      <c r="G4" s="313" t="s">
        <v>99</v>
      </c>
      <c r="H4" s="488" t="s">
        <v>48</v>
      </c>
    </row>
    <row r="5" spans="1:8" s="57" customFormat="1" ht="18.75">
      <c r="A5" s="492"/>
      <c r="B5" s="493"/>
      <c r="C5" s="495"/>
      <c r="D5" s="493"/>
      <c r="E5" s="339" t="s">
        <v>351</v>
      </c>
      <c r="F5" s="341" t="s">
        <v>485</v>
      </c>
      <c r="G5" s="339" t="s">
        <v>352</v>
      </c>
      <c r="H5" s="493"/>
    </row>
    <row r="6" spans="1:8" ht="18.75">
      <c r="A6" s="69" t="s">
        <v>100</v>
      </c>
      <c r="B6" s="70" t="s">
        <v>61</v>
      </c>
      <c r="C6" s="73" t="s">
        <v>427</v>
      </c>
      <c r="D6" s="243">
        <v>2052720</v>
      </c>
      <c r="E6" s="77">
        <v>2052720</v>
      </c>
      <c r="F6" s="76">
        <v>0</v>
      </c>
      <c r="G6" s="77">
        <v>0</v>
      </c>
      <c r="H6" s="76">
        <f>SUM(E6:G6)</f>
        <v>2052720</v>
      </c>
    </row>
    <row r="7" spans="1:8" ht="18.75">
      <c r="A7" s="71"/>
      <c r="B7" s="72" t="s">
        <v>62</v>
      </c>
      <c r="C7" s="75" t="s">
        <v>427</v>
      </c>
      <c r="D7" s="235">
        <v>5490000</v>
      </c>
      <c r="E7" s="79">
        <v>3705403</v>
      </c>
      <c r="F7" s="78">
        <v>0</v>
      </c>
      <c r="G7" s="79">
        <v>1270020</v>
      </c>
      <c r="H7" s="78">
        <f aca="true" t="shared" si="0" ref="H7:H12">SUM(E7:G7)</f>
        <v>4975423</v>
      </c>
    </row>
    <row r="8" spans="1:8" ht="18.75">
      <c r="A8" s="71" t="s">
        <v>164</v>
      </c>
      <c r="B8" s="72" t="s">
        <v>32</v>
      </c>
      <c r="C8" s="75" t="s">
        <v>427</v>
      </c>
      <c r="D8" s="235">
        <v>610000</v>
      </c>
      <c r="E8" s="79">
        <v>290800</v>
      </c>
      <c r="F8" s="78">
        <v>0</v>
      </c>
      <c r="G8" s="79">
        <v>172800</v>
      </c>
      <c r="H8" s="78">
        <f t="shared" si="0"/>
        <v>463600</v>
      </c>
    </row>
    <row r="9" spans="1:8" ht="18.75">
      <c r="A9" s="71"/>
      <c r="B9" s="72" t="s">
        <v>33</v>
      </c>
      <c r="C9" s="75" t="s">
        <v>427</v>
      </c>
      <c r="D9" s="235">
        <v>1304100</v>
      </c>
      <c r="E9" s="79">
        <v>498343.63</v>
      </c>
      <c r="F9" s="78">
        <v>0</v>
      </c>
      <c r="G9" s="79">
        <v>178538</v>
      </c>
      <c r="H9" s="78">
        <f t="shared" si="0"/>
        <v>676881.63</v>
      </c>
    </row>
    <row r="10" spans="1:8" ht="18.75">
      <c r="A10" s="71"/>
      <c r="B10" s="72" t="s">
        <v>34</v>
      </c>
      <c r="C10" s="75" t="s">
        <v>427</v>
      </c>
      <c r="D10" s="235">
        <v>418000</v>
      </c>
      <c r="E10" s="79">
        <v>234298.71</v>
      </c>
      <c r="F10" s="78">
        <v>0</v>
      </c>
      <c r="G10" s="79">
        <v>37901.85</v>
      </c>
      <c r="H10" s="78">
        <f t="shared" si="0"/>
        <v>272200.56</v>
      </c>
    </row>
    <row r="11" spans="1:8" ht="18.75">
      <c r="A11" s="71"/>
      <c r="B11" s="72" t="s">
        <v>35</v>
      </c>
      <c r="C11" s="75" t="s">
        <v>427</v>
      </c>
      <c r="D11" s="235">
        <v>312500</v>
      </c>
      <c r="E11" s="79">
        <v>255064.96</v>
      </c>
      <c r="F11" s="78">
        <v>0</v>
      </c>
      <c r="G11" s="79">
        <v>3196</v>
      </c>
      <c r="H11" s="78">
        <f t="shared" si="0"/>
        <v>258260.96</v>
      </c>
    </row>
    <row r="12" spans="1:8" ht="18.75">
      <c r="A12" s="71" t="s">
        <v>101</v>
      </c>
      <c r="B12" s="72" t="s">
        <v>36</v>
      </c>
      <c r="C12" s="75" t="s">
        <v>427</v>
      </c>
      <c r="D12" s="235">
        <v>72600</v>
      </c>
      <c r="E12" s="79">
        <v>34400</v>
      </c>
      <c r="F12" s="78">
        <v>0</v>
      </c>
      <c r="G12" s="79">
        <v>37800</v>
      </c>
      <c r="H12" s="78">
        <f t="shared" si="0"/>
        <v>72200</v>
      </c>
    </row>
    <row r="13" spans="1:8" s="57" customFormat="1" ht="18.75">
      <c r="A13" s="430" t="s">
        <v>48</v>
      </c>
      <c r="B13" s="489"/>
      <c r="C13" s="489"/>
      <c r="D13" s="67">
        <f>SUM(D6:D12)</f>
        <v>10259920</v>
      </c>
      <c r="E13" s="68">
        <f>SUM(E6:E12)</f>
        <v>7071030.3</v>
      </c>
      <c r="F13" s="67">
        <f>SUM(F6:F12)</f>
        <v>0</v>
      </c>
      <c r="G13" s="68">
        <f>SUM(G6:G12)</f>
        <v>1700255.85</v>
      </c>
      <c r="H13" s="67">
        <f>SUM(E13:G13)</f>
        <v>8771286.15</v>
      </c>
    </row>
    <row r="15" ht="18.75">
      <c r="A15" s="57" t="s">
        <v>97</v>
      </c>
    </row>
  </sheetData>
  <sheetProtection/>
  <mergeCells count="9">
    <mergeCell ref="A13:C13"/>
    <mergeCell ref="A1:H1"/>
    <mergeCell ref="A2:H2"/>
    <mergeCell ref="A3:H3"/>
    <mergeCell ref="A4:A5"/>
    <mergeCell ref="B4:B5"/>
    <mergeCell ref="C4:C5"/>
    <mergeCell ref="D4:D5"/>
    <mergeCell ref="H4:H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11" sqref="E11"/>
    </sheetView>
  </sheetViews>
  <sheetFormatPr defaultColWidth="9.140625" defaultRowHeight="23.25"/>
  <cols>
    <col min="1" max="1" width="12.28125" style="56" customWidth="1"/>
    <col min="2" max="2" width="19.28125" style="56" customWidth="1"/>
    <col min="3" max="3" width="17.00390625" style="56" customWidth="1"/>
    <col min="4" max="4" width="17.7109375" style="56" customWidth="1"/>
    <col min="5" max="5" width="19.28125" style="56" customWidth="1"/>
    <col min="6" max="6" width="14.57421875" style="56" customWidth="1"/>
    <col min="7" max="7" width="17.28125" style="56" customWidth="1"/>
    <col min="8" max="8" width="16.421875" style="56" customWidth="1"/>
    <col min="9" max="16384" width="9.140625" style="56" customWidth="1"/>
  </cols>
  <sheetData>
    <row r="1" spans="1:8" ht="18.75">
      <c r="A1" s="487" t="s">
        <v>0</v>
      </c>
      <c r="B1" s="487"/>
      <c r="C1" s="487"/>
      <c r="D1" s="487"/>
      <c r="E1" s="487"/>
      <c r="F1" s="487"/>
      <c r="G1" s="487"/>
      <c r="H1" s="487"/>
    </row>
    <row r="2" spans="1:8" ht="18.75">
      <c r="A2" s="487" t="s">
        <v>160</v>
      </c>
      <c r="B2" s="487"/>
      <c r="C2" s="487"/>
      <c r="D2" s="487"/>
      <c r="E2" s="487"/>
      <c r="F2" s="487"/>
      <c r="G2" s="487"/>
      <c r="H2" s="487"/>
    </row>
    <row r="3" spans="1:8" ht="18.75">
      <c r="A3" s="490" t="s">
        <v>480</v>
      </c>
      <c r="B3" s="490"/>
      <c r="C3" s="490"/>
      <c r="D3" s="490"/>
      <c r="E3" s="490"/>
      <c r="F3" s="490"/>
      <c r="G3" s="490"/>
      <c r="H3" s="490"/>
    </row>
    <row r="4" spans="1:8" s="57" customFormat="1" ht="21.75" customHeight="1">
      <c r="A4" s="501" t="s">
        <v>95</v>
      </c>
      <c r="B4" s="488" t="s">
        <v>90</v>
      </c>
      <c r="C4" s="494" t="s">
        <v>87</v>
      </c>
      <c r="D4" s="488" t="s">
        <v>25</v>
      </c>
      <c r="E4" s="496" t="s">
        <v>103</v>
      </c>
      <c r="F4" s="488" t="s">
        <v>104</v>
      </c>
      <c r="G4" s="499" t="s">
        <v>105</v>
      </c>
      <c r="H4" s="488" t="s">
        <v>48</v>
      </c>
    </row>
    <row r="5" spans="1:8" s="57" customFormat="1" ht="18.75">
      <c r="A5" s="502"/>
      <c r="B5" s="498"/>
      <c r="C5" s="504"/>
      <c r="D5" s="498"/>
      <c r="E5" s="497"/>
      <c r="F5" s="498"/>
      <c r="G5" s="500"/>
      <c r="H5" s="498"/>
    </row>
    <row r="6" spans="1:8" s="57" customFormat="1" ht="21.75" customHeight="1">
      <c r="A6" s="503"/>
      <c r="B6" s="493"/>
      <c r="C6" s="495"/>
      <c r="D6" s="493"/>
      <c r="E6" s="339" t="s">
        <v>362</v>
      </c>
      <c r="F6" s="314" t="s">
        <v>486</v>
      </c>
      <c r="G6" s="339" t="s">
        <v>487</v>
      </c>
      <c r="H6" s="493"/>
    </row>
    <row r="7" spans="1:8" ht="18.75">
      <c r="A7" s="71" t="s">
        <v>164</v>
      </c>
      <c r="B7" s="72" t="s">
        <v>32</v>
      </c>
      <c r="C7" s="80" t="s">
        <v>427</v>
      </c>
      <c r="D7" s="235">
        <v>40000</v>
      </c>
      <c r="E7" s="79">
        <v>39200</v>
      </c>
      <c r="F7" s="78">
        <v>0</v>
      </c>
      <c r="G7" s="79">
        <v>0</v>
      </c>
      <c r="H7" s="78">
        <f>SUM(E7:G7)</f>
        <v>39200</v>
      </c>
    </row>
    <row r="8" spans="1:8" ht="18.75">
      <c r="A8" s="71"/>
      <c r="B8" s="72" t="s">
        <v>33</v>
      </c>
      <c r="C8" s="80" t="s">
        <v>427</v>
      </c>
      <c r="D8" s="235">
        <v>22000</v>
      </c>
      <c r="E8" s="79">
        <v>20168.4</v>
      </c>
      <c r="F8" s="78">
        <v>0</v>
      </c>
      <c r="G8" s="79">
        <v>0</v>
      </c>
      <c r="H8" s="78">
        <f>SUM(E8:G8)</f>
        <v>20168.4</v>
      </c>
    </row>
    <row r="9" spans="1:8" ht="18.75">
      <c r="A9" s="71" t="s">
        <v>101</v>
      </c>
      <c r="B9" s="72" t="s">
        <v>36</v>
      </c>
      <c r="C9" s="80" t="s">
        <v>427</v>
      </c>
      <c r="D9" s="235">
        <v>138800</v>
      </c>
      <c r="E9" s="79">
        <v>138000</v>
      </c>
      <c r="F9" s="78">
        <v>0</v>
      </c>
      <c r="G9" s="79">
        <v>0</v>
      </c>
      <c r="H9" s="78">
        <f>SUM(E9:G9)</f>
        <v>138000</v>
      </c>
    </row>
    <row r="10" spans="1:8" s="57" customFormat="1" ht="18.75">
      <c r="A10" s="430" t="s">
        <v>48</v>
      </c>
      <c r="B10" s="489"/>
      <c r="C10" s="489"/>
      <c r="D10" s="67">
        <f>SUM(D7:D9)</f>
        <v>200800</v>
      </c>
      <c r="E10" s="68">
        <f>SUM(E7:E9)</f>
        <v>197368.4</v>
      </c>
      <c r="F10" s="67">
        <f>SUM(F7:F9)</f>
        <v>0</v>
      </c>
      <c r="G10" s="68">
        <v>0</v>
      </c>
      <c r="H10" s="67">
        <f>SUM(H7:H9)</f>
        <v>197368.4</v>
      </c>
    </row>
    <row r="12" ht="18.75">
      <c r="A12" s="57" t="s">
        <v>97</v>
      </c>
    </row>
  </sheetData>
  <sheetProtection/>
  <mergeCells count="12">
    <mergeCell ref="C4:C6"/>
    <mergeCell ref="D4:D6"/>
    <mergeCell ref="E4:E5"/>
    <mergeCell ref="F4:F5"/>
    <mergeCell ref="G4:G5"/>
    <mergeCell ref="H4:H6"/>
    <mergeCell ref="A10:C10"/>
    <mergeCell ref="A1:H1"/>
    <mergeCell ref="A2:H2"/>
    <mergeCell ref="A3:H3"/>
    <mergeCell ref="A4:A6"/>
    <mergeCell ref="B4:B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4" sqref="A4"/>
    </sheetView>
  </sheetViews>
  <sheetFormatPr defaultColWidth="9.140625" defaultRowHeight="23.25"/>
  <cols>
    <col min="1" max="2" width="9.140625" style="2" customWidth="1"/>
    <col min="3" max="4" width="9.140625" style="13" customWidth="1"/>
    <col min="5" max="6" width="9.140625" style="2" customWidth="1"/>
    <col min="7" max="7" width="9.140625" style="13" customWidth="1"/>
    <col min="8" max="9" width="9.140625" style="2" customWidth="1"/>
    <col min="10" max="10" width="15.140625" style="2" customWidth="1"/>
    <col min="11" max="16384" width="9.140625" style="2" customWidth="1"/>
  </cols>
  <sheetData>
    <row r="1" spans="1:10" ht="21">
      <c r="A1" s="409" t="s">
        <v>0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0" ht="21">
      <c r="A2" s="409" t="s">
        <v>78</v>
      </c>
      <c r="B2" s="409"/>
      <c r="C2" s="409"/>
      <c r="D2" s="409"/>
      <c r="E2" s="409"/>
      <c r="F2" s="409"/>
      <c r="G2" s="409"/>
      <c r="H2" s="409"/>
      <c r="I2" s="409"/>
      <c r="J2" s="409"/>
    </row>
    <row r="3" spans="1:10" ht="21">
      <c r="A3" s="409" t="s">
        <v>378</v>
      </c>
      <c r="B3" s="409"/>
      <c r="C3" s="409"/>
      <c r="D3" s="409"/>
      <c r="E3" s="409"/>
      <c r="F3" s="409"/>
      <c r="G3" s="409"/>
      <c r="H3" s="409"/>
      <c r="I3" s="409"/>
      <c r="J3" s="409"/>
    </row>
    <row r="4" ht="21">
      <c r="A4" s="4" t="s">
        <v>283</v>
      </c>
    </row>
    <row r="5" ht="21">
      <c r="B5" s="269" t="s">
        <v>284</v>
      </c>
    </row>
    <row r="6" ht="21">
      <c r="A6" s="2" t="s">
        <v>275</v>
      </c>
    </row>
    <row r="7" ht="21">
      <c r="A7" s="2" t="s">
        <v>276</v>
      </c>
    </row>
    <row r="8" ht="21">
      <c r="A8" s="2" t="s">
        <v>277</v>
      </c>
    </row>
    <row r="9" ht="21">
      <c r="A9" s="2" t="s">
        <v>278</v>
      </c>
    </row>
    <row r="10" ht="21">
      <c r="A10" s="2" t="s">
        <v>279</v>
      </c>
    </row>
    <row r="12" ht="21">
      <c r="A12" s="4" t="s">
        <v>280</v>
      </c>
    </row>
    <row r="13" ht="21">
      <c r="B13" s="2" t="s">
        <v>281</v>
      </c>
    </row>
    <row r="14" ht="21">
      <c r="A14" s="2" t="s">
        <v>282</v>
      </c>
    </row>
    <row r="15" ht="21">
      <c r="A15" s="2" t="s">
        <v>286</v>
      </c>
    </row>
    <row r="16" ht="21">
      <c r="A16" s="2" t="s">
        <v>285</v>
      </c>
    </row>
  </sheetData>
  <sheetProtection/>
  <mergeCells count="3">
    <mergeCell ref="A1:J1"/>
    <mergeCell ref="A2:J2"/>
    <mergeCell ref="A3:J3"/>
  </mergeCells>
  <printOptions/>
  <pageMargins left="0.9055118110236221" right="0.11811023622047245" top="0.7480314960629921" bottom="0.35433070866141736" header="0.31496062992125984" footer="0.31496062992125984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B1">
      <selection activeCell="F8" sqref="F8"/>
    </sheetView>
  </sheetViews>
  <sheetFormatPr defaultColWidth="9.140625" defaultRowHeight="23.25"/>
  <cols>
    <col min="1" max="1" width="12.140625" style="56" customWidth="1"/>
    <col min="2" max="2" width="18.7109375" style="56" customWidth="1"/>
    <col min="3" max="3" width="29.140625" style="56" customWidth="1"/>
    <col min="4" max="4" width="16.00390625" style="56" customWidth="1"/>
    <col min="5" max="5" width="19.28125" style="56" customWidth="1"/>
    <col min="6" max="6" width="18.28125" style="56" customWidth="1"/>
    <col min="7" max="7" width="14.140625" style="56" customWidth="1"/>
    <col min="8" max="8" width="14.57421875" style="56" customWidth="1"/>
    <col min="9" max="16384" width="9.140625" style="56" customWidth="1"/>
  </cols>
  <sheetData>
    <row r="1" spans="1:8" ht="18.75">
      <c r="A1" s="487" t="s">
        <v>0</v>
      </c>
      <c r="B1" s="487"/>
      <c r="C1" s="487"/>
      <c r="D1" s="487"/>
      <c r="E1" s="487"/>
      <c r="F1" s="487"/>
      <c r="G1" s="487"/>
      <c r="H1" s="487"/>
    </row>
    <row r="2" spans="1:8" ht="18.75">
      <c r="A2" s="487" t="s">
        <v>157</v>
      </c>
      <c r="B2" s="487"/>
      <c r="C2" s="487"/>
      <c r="D2" s="487"/>
      <c r="E2" s="487"/>
      <c r="F2" s="487"/>
      <c r="G2" s="487"/>
      <c r="H2" s="487"/>
    </row>
    <row r="3" spans="1:8" ht="18.75">
      <c r="A3" s="490" t="s">
        <v>480</v>
      </c>
      <c r="B3" s="490"/>
      <c r="C3" s="490"/>
      <c r="D3" s="490"/>
      <c r="E3" s="490"/>
      <c r="F3" s="490"/>
      <c r="G3" s="490"/>
      <c r="H3" s="490"/>
    </row>
    <row r="4" spans="1:8" s="57" customFormat="1" ht="18.75" customHeight="1">
      <c r="A4" s="491" t="s">
        <v>95</v>
      </c>
      <c r="B4" s="488" t="s">
        <v>90</v>
      </c>
      <c r="C4" s="494" t="s">
        <v>87</v>
      </c>
      <c r="D4" s="488" t="s">
        <v>25</v>
      </c>
      <c r="E4" s="488" t="s">
        <v>106</v>
      </c>
      <c r="F4" s="488" t="s">
        <v>107</v>
      </c>
      <c r="G4" s="488" t="s">
        <v>108</v>
      </c>
      <c r="H4" s="488" t="s">
        <v>48</v>
      </c>
    </row>
    <row r="5" spans="1:8" s="57" customFormat="1" ht="18.75" customHeight="1">
      <c r="A5" s="505"/>
      <c r="B5" s="498"/>
      <c r="C5" s="504"/>
      <c r="D5" s="498"/>
      <c r="E5" s="498"/>
      <c r="F5" s="498"/>
      <c r="G5" s="498"/>
      <c r="H5" s="498"/>
    </row>
    <row r="6" spans="1:8" s="57" customFormat="1" ht="21.75" customHeight="1">
      <c r="A6" s="492"/>
      <c r="B6" s="493"/>
      <c r="C6" s="495"/>
      <c r="D6" s="493"/>
      <c r="E6" s="339" t="s">
        <v>353</v>
      </c>
      <c r="F6" s="314" t="s">
        <v>354</v>
      </c>
      <c r="G6" s="339" t="s">
        <v>488</v>
      </c>
      <c r="H6" s="493"/>
    </row>
    <row r="7" spans="1:8" ht="18.75">
      <c r="A7" s="71" t="s">
        <v>100</v>
      </c>
      <c r="B7" s="72" t="s">
        <v>62</v>
      </c>
      <c r="C7" s="80" t="s">
        <v>427</v>
      </c>
      <c r="D7" s="235">
        <v>864200</v>
      </c>
      <c r="E7" s="79">
        <v>846390</v>
      </c>
      <c r="F7" s="78">
        <v>0</v>
      </c>
      <c r="G7" s="78">
        <v>0</v>
      </c>
      <c r="H7" s="78">
        <f aca="true" t="shared" si="0" ref="H7:H13">SUM(E7:G7)</f>
        <v>846390</v>
      </c>
    </row>
    <row r="8" spans="1:8" ht="18.75">
      <c r="A8" s="71" t="s">
        <v>164</v>
      </c>
      <c r="B8" s="72" t="s">
        <v>32</v>
      </c>
      <c r="C8" s="80" t="s">
        <v>427</v>
      </c>
      <c r="D8" s="235">
        <v>63000</v>
      </c>
      <c r="E8" s="79">
        <v>24367</v>
      </c>
      <c r="F8" s="78"/>
      <c r="G8" s="78">
        <v>0</v>
      </c>
      <c r="H8" s="78">
        <f t="shared" si="0"/>
        <v>24367</v>
      </c>
    </row>
    <row r="9" spans="1:8" ht="18.75">
      <c r="A9" s="71"/>
      <c r="B9" s="72" t="s">
        <v>33</v>
      </c>
      <c r="C9" s="80" t="s">
        <v>427</v>
      </c>
      <c r="D9" s="235">
        <v>743100</v>
      </c>
      <c r="E9" s="79">
        <v>128756</v>
      </c>
      <c r="F9" s="78">
        <v>372320</v>
      </c>
      <c r="G9" s="78">
        <v>0</v>
      </c>
      <c r="H9" s="78">
        <f t="shared" si="0"/>
        <v>501076</v>
      </c>
    </row>
    <row r="10" spans="1:8" ht="18.75">
      <c r="A10" s="71"/>
      <c r="B10" s="72" t="s">
        <v>34</v>
      </c>
      <c r="C10" s="80" t="s">
        <v>427</v>
      </c>
      <c r="D10" s="235">
        <v>929400</v>
      </c>
      <c r="E10" s="79">
        <v>13784</v>
      </c>
      <c r="F10" s="78">
        <v>672030.64</v>
      </c>
      <c r="G10" s="78">
        <v>0</v>
      </c>
      <c r="H10" s="78">
        <f t="shared" si="0"/>
        <v>685814.64</v>
      </c>
    </row>
    <row r="11" spans="1:8" ht="18.75">
      <c r="A11" s="71" t="s">
        <v>101</v>
      </c>
      <c r="B11" s="72" t="s">
        <v>36</v>
      </c>
      <c r="C11" s="80" t="s">
        <v>427</v>
      </c>
      <c r="D11" s="235">
        <v>36800</v>
      </c>
      <c r="E11" s="79">
        <v>36500</v>
      </c>
      <c r="F11" s="78">
        <v>0</v>
      </c>
      <c r="G11" s="78">
        <v>0</v>
      </c>
      <c r="H11" s="78">
        <f t="shared" si="0"/>
        <v>36500</v>
      </c>
    </row>
    <row r="12" spans="1:8" ht="18.75">
      <c r="A12" s="58" t="s">
        <v>102</v>
      </c>
      <c r="B12" s="62" t="s">
        <v>8</v>
      </c>
      <c r="C12" s="74" t="s">
        <v>427</v>
      </c>
      <c r="D12" s="236">
        <v>1431760</v>
      </c>
      <c r="E12" s="60">
        <v>0</v>
      </c>
      <c r="F12" s="59">
        <v>1284000</v>
      </c>
      <c r="G12" s="59">
        <v>0</v>
      </c>
      <c r="H12" s="78">
        <f t="shared" si="0"/>
        <v>1284000</v>
      </c>
    </row>
    <row r="13" spans="1:8" s="57" customFormat="1" ht="18.75">
      <c r="A13" s="430" t="s">
        <v>48</v>
      </c>
      <c r="B13" s="489"/>
      <c r="C13" s="489"/>
      <c r="D13" s="67">
        <f>SUM(D7:D12)</f>
        <v>4068260</v>
      </c>
      <c r="E13" s="68">
        <f>SUM(E7:E12)</f>
        <v>1049797</v>
      </c>
      <c r="F13" s="67">
        <f>SUM(F7:F12)</f>
        <v>2328350.64</v>
      </c>
      <c r="G13" s="67">
        <f>SUM(G7:G12)</f>
        <v>0</v>
      </c>
      <c r="H13" s="67">
        <f t="shared" si="0"/>
        <v>3378147.64</v>
      </c>
    </row>
    <row r="15" ht="18.75">
      <c r="A15" s="57" t="s">
        <v>97</v>
      </c>
    </row>
  </sheetData>
  <sheetProtection/>
  <mergeCells count="12">
    <mergeCell ref="C4:C6"/>
    <mergeCell ref="D4:D6"/>
    <mergeCell ref="E4:E5"/>
    <mergeCell ref="F4:F5"/>
    <mergeCell ref="G4:G5"/>
    <mergeCell ref="H4:H6"/>
    <mergeCell ref="A13:C13"/>
    <mergeCell ref="A1:H1"/>
    <mergeCell ref="A2:H2"/>
    <mergeCell ref="A3:H3"/>
    <mergeCell ref="A4:A6"/>
    <mergeCell ref="B4:B6"/>
  </mergeCells>
  <printOptions/>
  <pageMargins left="0.9055118110236221" right="0.11811023622047245" top="0.7480314960629921" bottom="0.7480314960629921" header="0.31496062992125984" footer="0.31496062992125984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F14" sqref="F14"/>
    </sheetView>
  </sheetViews>
  <sheetFormatPr defaultColWidth="9.140625" defaultRowHeight="23.25"/>
  <cols>
    <col min="1" max="1" width="12.140625" style="56" customWidth="1"/>
    <col min="2" max="2" width="18.421875" style="56" customWidth="1"/>
    <col min="3" max="4" width="17.421875" style="56" customWidth="1"/>
    <col min="5" max="5" width="17.8515625" style="56" customWidth="1"/>
    <col min="6" max="6" width="20.421875" style="56" customWidth="1"/>
    <col min="7" max="7" width="15.140625" style="56" customWidth="1"/>
    <col min="8" max="8" width="18.421875" style="56" customWidth="1"/>
    <col min="9" max="16384" width="9.140625" style="56" customWidth="1"/>
  </cols>
  <sheetData>
    <row r="1" spans="1:8" ht="18.75">
      <c r="A1" s="487" t="s">
        <v>0</v>
      </c>
      <c r="B1" s="487"/>
      <c r="C1" s="487"/>
      <c r="D1" s="487"/>
      <c r="E1" s="487"/>
      <c r="F1" s="487"/>
      <c r="G1" s="487"/>
      <c r="H1" s="487"/>
    </row>
    <row r="2" spans="1:8" ht="18.75">
      <c r="A2" s="487" t="s">
        <v>161</v>
      </c>
      <c r="B2" s="487"/>
      <c r="C2" s="487"/>
      <c r="D2" s="487"/>
      <c r="E2" s="487"/>
      <c r="F2" s="487"/>
      <c r="G2" s="487"/>
      <c r="H2" s="487"/>
    </row>
    <row r="3" spans="1:8" ht="18.75">
      <c r="A3" s="490" t="s">
        <v>480</v>
      </c>
      <c r="B3" s="490"/>
      <c r="C3" s="490"/>
      <c r="D3" s="490"/>
      <c r="E3" s="490"/>
      <c r="F3" s="490"/>
      <c r="G3" s="490"/>
      <c r="H3" s="490"/>
    </row>
    <row r="4" spans="1:8" s="57" customFormat="1" ht="21.75" customHeight="1">
      <c r="A4" s="491" t="s">
        <v>95</v>
      </c>
      <c r="B4" s="488" t="s">
        <v>90</v>
      </c>
      <c r="C4" s="494" t="s">
        <v>87</v>
      </c>
      <c r="D4" s="488" t="s">
        <v>25</v>
      </c>
      <c r="E4" s="488" t="s">
        <v>109</v>
      </c>
      <c r="F4" s="488" t="s">
        <v>110</v>
      </c>
      <c r="G4" s="488" t="s">
        <v>111</v>
      </c>
      <c r="H4" s="488" t="s">
        <v>48</v>
      </c>
    </row>
    <row r="5" spans="1:8" s="57" customFormat="1" ht="18.75">
      <c r="A5" s="505"/>
      <c r="B5" s="498"/>
      <c r="C5" s="504"/>
      <c r="D5" s="498"/>
      <c r="E5" s="498"/>
      <c r="F5" s="498"/>
      <c r="G5" s="498"/>
      <c r="H5" s="498"/>
    </row>
    <row r="6" spans="1:8" s="57" customFormat="1" ht="18.75" customHeight="1">
      <c r="A6" s="492"/>
      <c r="B6" s="493"/>
      <c r="C6" s="495"/>
      <c r="D6" s="493"/>
      <c r="E6" s="339" t="s">
        <v>489</v>
      </c>
      <c r="F6" s="339" t="s">
        <v>363</v>
      </c>
      <c r="G6" s="339" t="s">
        <v>490</v>
      </c>
      <c r="H6" s="493"/>
    </row>
    <row r="7" spans="1:8" ht="18.75">
      <c r="A7" s="71" t="s">
        <v>164</v>
      </c>
      <c r="B7" s="72" t="s">
        <v>33</v>
      </c>
      <c r="C7" s="80" t="s">
        <v>427</v>
      </c>
      <c r="D7" s="235">
        <v>48000</v>
      </c>
      <c r="E7" s="79">
        <v>0</v>
      </c>
      <c r="F7" s="78">
        <v>33000</v>
      </c>
      <c r="G7" s="78">
        <v>0</v>
      </c>
      <c r="H7" s="78">
        <f>SUM(E7:G7)</f>
        <v>33000</v>
      </c>
    </row>
    <row r="8" spans="1:8" ht="18.75">
      <c r="A8" s="71"/>
      <c r="B8" s="72" t="s">
        <v>34</v>
      </c>
      <c r="C8" s="80" t="s">
        <v>427</v>
      </c>
      <c r="D8" s="78">
        <v>50000</v>
      </c>
      <c r="E8" s="79">
        <v>0</v>
      </c>
      <c r="F8" s="78">
        <v>40000</v>
      </c>
      <c r="G8" s="78">
        <v>0</v>
      </c>
      <c r="H8" s="78">
        <f>SUM(E8:G8)</f>
        <v>40000</v>
      </c>
    </row>
    <row r="9" spans="1:8" ht="18.75">
      <c r="A9" s="58" t="s">
        <v>102</v>
      </c>
      <c r="B9" s="62" t="s">
        <v>8</v>
      </c>
      <c r="C9" s="74" t="s">
        <v>427</v>
      </c>
      <c r="D9" s="59">
        <v>180000</v>
      </c>
      <c r="E9" s="60">
        <v>0</v>
      </c>
      <c r="F9" s="59">
        <v>0</v>
      </c>
      <c r="G9" s="59">
        <v>0</v>
      </c>
      <c r="H9" s="59">
        <f>SUM(E9:G9)</f>
        <v>0</v>
      </c>
    </row>
    <row r="10" spans="1:8" s="57" customFormat="1" ht="18.75">
      <c r="A10" s="430" t="s">
        <v>48</v>
      </c>
      <c r="B10" s="489"/>
      <c r="C10" s="489"/>
      <c r="D10" s="67">
        <f>SUM(D7:D9)</f>
        <v>278000</v>
      </c>
      <c r="E10" s="68">
        <f>SUM(E7:E9)</f>
        <v>0</v>
      </c>
      <c r="F10" s="67">
        <f>SUM(F7:F9)</f>
        <v>73000</v>
      </c>
      <c r="G10" s="67">
        <f>SUM(G7:G9)</f>
        <v>0</v>
      </c>
      <c r="H10" s="67">
        <f>SUM(H7:H9)</f>
        <v>73000</v>
      </c>
    </row>
    <row r="12" ht="18.75">
      <c r="A12" s="57" t="s">
        <v>97</v>
      </c>
    </row>
  </sheetData>
  <sheetProtection/>
  <mergeCells count="12">
    <mergeCell ref="C4:C6"/>
    <mergeCell ref="D4:D6"/>
    <mergeCell ref="E4:E5"/>
    <mergeCell ref="F4:F5"/>
    <mergeCell ref="G4:G5"/>
    <mergeCell ref="H4:H6"/>
    <mergeCell ref="A10:C10"/>
    <mergeCell ref="A1:H1"/>
    <mergeCell ref="A2:H2"/>
    <mergeCell ref="A3:H3"/>
    <mergeCell ref="A4:A6"/>
    <mergeCell ref="B4:B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0" sqref="E10"/>
    </sheetView>
  </sheetViews>
  <sheetFormatPr defaultColWidth="9.140625" defaultRowHeight="23.25"/>
  <cols>
    <col min="1" max="1" width="12.57421875" style="56" customWidth="1"/>
    <col min="2" max="2" width="19.28125" style="56" customWidth="1"/>
    <col min="3" max="3" width="15.57421875" style="56" customWidth="1"/>
    <col min="4" max="4" width="15.140625" style="56" customWidth="1"/>
    <col min="5" max="5" width="24.421875" style="56" customWidth="1"/>
    <col min="6" max="6" width="18.140625" style="56" customWidth="1"/>
    <col min="7" max="7" width="18.28125" style="56" customWidth="1"/>
    <col min="8" max="16384" width="9.140625" style="56" customWidth="1"/>
  </cols>
  <sheetData>
    <row r="1" spans="1:7" ht="18.75">
      <c r="A1" s="487" t="s">
        <v>0</v>
      </c>
      <c r="B1" s="487"/>
      <c r="C1" s="487"/>
      <c r="D1" s="487"/>
      <c r="E1" s="487"/>
      <c r="F1" s="487"/>
      <c r="G1" s="487"/>
    </row>
    <row r="2" spans="1:7" ht="18.75">
      <c r="A2" s="487" t="s">
        <v>162</v>
      </c>
      <c r="B2" s="487"/>
      <c r="C2" s="487"/>
      <c r="D2" s="487"/>
      <c r="E2" s="487"/>
      <c r="F2" s="487"/>
      <c r="G2" s="487"/>
    </row>
    <row r="3" spans="1:7" ht="18.75">
      <c r="A3" s="490" t="s">
        <v>480</v>
      </c>
      <c r="B3" s="490"/>
      <c r="C3" s="490"/>
      <c r="D3" s="490"/>
      <c r="E3" s="490"/>
      <c r="F3" s="490"/>
      <c r="G3" s="490"/>
    </row>
    <row r="4" spans="1:7" s="57" customFormat="1" ht="21.75" customHeight="1">
      <c r="A4" s="501" t="s">
        <v>95</v>
      </c>
      <c r="B4" s="488" t="s">
        <v>90</v>
      </c>
      <c r="C4" s="494" t="s">
        <v>87</v>
      </c>
      <c r="D4" s="488" t="s">
        <v>25</v>
      </c>
      <c r="E4" s="506" t="s">
        <v>112</v>
      </c>
      <c r="F4" s="488" t="s">
        <v>113</v>
      </c>
      <c r="G4" s="488" t="s">
        <v>48</v>
      </c>
    </row>
    <row r="5" spans="1:7" s="57" customFormat="1" ht="18.75">
      <c r="A5" s="502"/>
      <c r="B5" s="498"/>
      <c r="C5" s="504"/>
      <c r="D5" s="498"/>
      <c r="E5" s="507"/>
      <c r="F5" s="498"/>
      <c r="G5" s="498"/>
    </row>
    <row r="6" spans="1:7" s="57" customFormat="1" ht="21.75" customHeight="1">
      <c r="A6" s="503"/>
      <c r="B6" s="493"/>
      <c r="C6" s="495"/>
      <c r="D6" s="493"/>
      <c r="E6" s="339" t="s">
        <v>364</v>
      </c>
      <c r="F6" s="314" t="s">
        <v>491</v>
      </c>
      <c r="G6" s="493"/>
    </row>
    <row r="7" spans="1:7" ht="18.75">
      <c r="A7" s="71" t="s">
        <v>164</v>
      </c>
      <c r="B7" s="72" t="s">
        <v>33</v>
      </c>
      <c r="C7" s="80" t="s">
        <v>427</v>
      </c>
      <c r="D7" s="235">
        <v>20000</v>
      </c>
      <c r="E7" s="79">
        <v>0</v>
      </c>
      <c r="F7" s="78">
        <v>0</v>
      </c>
      <c r="G7" s="78">
        <f>SUM(E7:F7)</f>
        <v>0</v>
      </c>
    </row>
    <row r="8" spans="1:7" s="57" customFormat="1" ht="18.75">
      <c r="A8" s="430" t="s">
        <v>48</v>
      </c>
      <c r="B8" s="489"/>
      <c r="C8" s="489"/>
      <c r="D8" s="67">
        <f>SUM(D7:D7)</f>
        <v>20000</v>
      </c>
      <c r="E8" s="68">
        <f>SUM(E7:E7)</f>
        <v>0</v>
      </c>
      <c r="F8" s="67">
        <f>SUM(F7:F7)</f>
        <v>0</v>
      </c>
      <c r="G8" s="67">
        <f>SUM(G7:G7)</f>
        <v>0</v>
      </c>
    </row>
    <row r="10" ht="18.75">
      <c r="A10" s="57" t="s">
        <v>97</v>
      </c>
    </row>
  </sheetData>
  <sheetProtection/>
  <mergeCells count="11">
    <mergeCell ref="F4:F5"/>
    <mergeCell ref="C4:C6"/>
    <mergeCell ref="D4:D6"/>
    <mergeCell ref="G4:G6"/>
    <mergeCell ref="A8:C8"/>
    <mergeCell ref="A1:G1"/>
    <mergeCell ref="A2:G2"/>
    <mergeCell ref="A3:G3"/>
    <mergeCell ref="A4:A6"/>
    <mergeCell ref="B4:B6"/>
    <mergeCell ref="E4:E5"/>
  </mergeCells>
  <printOptions/>
  <pageMargins left="0.7086614173228347" right="0.31496062992125984" top="0.7480314960629921" bottom="0.7480314960629921" header="0.31496062992125984" footer="0.31496062992125984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1">
      <selection activeCell="F15" sqref="F15"/>
    </sheetView>
  </sheetViews>
  <sheetFormatPr defaultColWidth="9.140625" defaultRowHeight="23.25"/>
  <cols>
    <col min="1" max="1" width="14.8515625" style="56" customWidth="1"/>
    <col min="2" max="2" width="19.00390625" style="56" customWidth="1"/>
    <col min="3" max="3" width="13.57421875" style="56" customWidth="1"/>
    <col min="4" max="4" width="17.421875" style="56" customWidth="1"/>
    <col min="5" max="5" width="18.00390625" style="56" customWidth="1"/>
    <col min="6" max="6" width="16.57421875" style="56" customWidth="1"/>
    <col min="7" max="7" width="15.7109375" style="56" customWidth="1"/>
    <col min="8" max="8" width="17.28125" style="56" customWidth="1"/>
    <col min="9" max="16384" width="9.140625" style="56" customWidth="1"/>
  </cols>
  <sheetData>
    <row r="1" spans="1:8" ht="18.75">
      <c r="A1" s="487" t="s">
        <v>0</v>
      </c>
      <c r="B1" s="487"/>
      <c r="C1" s="487"/>
      <c r="D1" s="487"/>
      <c r="E1" s="487"/>
      <c r="F1" s="487"/>
      <c r="G1" s="487"/>
      <c r="H1" s="487"/>
    </row>
    <row r="2" spans="1:8" ht="18.75">
      <c r="A2" s="487" t="s">
        <v>163</v>
      </c>
      <c r="B2" s="487"/>
      <c r="C2" s="487"/>
      <c r="D2" s="487"/>
      <c r="E2" s="487"/>
      <c r="F2" s="487"/>
      <c r="G2" s="487"/>
      <c r="H2" s="487"/>
    </row>
    <row r="3" spans="1:8" ht="18.75">
      <c r="A3" s="490" t="s">
        <v>480</v>
      </c>
      <c r="B3" s="490"/>
      <c r="C3" s="490"/>
      <c r="D3" s="490"/>
      <c r="E3" s="490"/>
      <c r="F3" s="490"/>
      <c r="G3" s="490"/>
      <c r="H3" s="490"/>
    </row>
    <row r="4" spans="1:8" s="57" customFormat="1" ht="18.75" customHeight="1">
      <c r="A4" s="491" t="s">
        <v>95</v>
      </c>
      <c r="B4" s="488" t="s">
        <v>90</v>
      </c>
      <c r="C4" s="494" t="s">
        <v>87</v>
      </c>
      <c r="D4" s="488" t="s">
        <v>25</v>
      </c>
      <c r="E4" s="335" t="s">
        <v>481</v>
      </c>
      <c r="F4" s="488" t="s">
        <v>114</v>
      </c>
      <c r="G4" s="488" t="s">
        <v>115</v>
      </c>
      <c r="H4" s="488" t="s">
        <v>48</v>
      </c>
    </row>
    <row r="5" spans="1:8" s="57" customFormat="1" ht="18.75" customHeight="1">
      <c r="A5" s="505"/>
      <c r="B5" s="498"/>
      <c r="C5" s="504"/>
      <c r="D5" s="498"/>
      <c r="E5" s="336" t="s">
        <v>482</v>
      </c>
      <c r="F5" s="498"/>
      <c r="G5" s="498"/>
      <c r="H5" s="498"/>
    </row>
    <row r="6" spans="1:8" s="57" customFormat="1" ht="18.75" customHeight="1">
      <c r="A6" s="492"/>
      <c r="B6" s="493"/>
      <c r="C6" s="495"/>
      <c r="D6" s="493"/>
      <c r="E6" s="337" t="s">
        <v>355</v>
      </c>
      <c r="F6" s="314" t="s">
        <v>356</v>
      </c>
      <c r="G6" s="339" t="s">
        <v>492</v>
      </c>
      <c r="H6" s="493"/>
    </row>
    <row r="7" spans="1:8" ht="18.75">
      <c r="A7" s="69" t="s">
        <v>100</v>
      </c>
      <c r="B7" s="72" t="s">
        <v>62</v>
      </c>
      <c r="C7" s="75" t="s">
        <v>427</v>
      </c>
      <c r="D7" s="235">
        <v>433000</v>
      </c>
      <c r="E7" s="79">
        <v>394800</v>
      </c>
      <c r="F7" s="78">
        <v>0</v>
      </c>
      <c r="G7" s="79">
        <v>0</v>
      </c>
      <c r="H7" s="78">
        <f>SUM(E7:G7)</f>
        <v>394800</v>
      </c>
    </row>
    <row r="8" spans="1:8" ht="18.75">
      <c r="A8" s="71" t="s">
        <v>164</v>
      </c>
      <c r="B8" s="72" t="s">
        <v>32</v>
      </c>
      <c r="C8" s="75" t="s">
        <v>427</v>
      </c>
      <c r="D8" s="235">
        <v>45000</v>
      </c>
      <c r="E8" s="79">
        <v>24150</v>
      </c>
      <c r="F8" s="78">
        <v>0</v>
      </c>
      <c r="G8" s="79">
        <v>0</v>
      </c>
      <c r="H8" s="78">
        <f>SUM(E8:G8)</f>
        <v>24150</v>
      </c>
    </row>
    <row r="9" spans="1:8" ht="18.75">
      <c r="A9" s="71"/>
      <c r="B9" s="72" t="s">
        <v>33</v>
      </c>
      <c r="C9" s="75" t="s">
        <v>427</v>
      </c>
      <c r="D9" s="235">
        <v>150000</v>
      </c>
      <c r="E9" s="79">
        <v>5360</v>
      </c>
      <c r="F9" s="78">
        <v>0</v>
      </c>
      <c r="G9" s="79">
        <v>0</v>
      </c>
      <c r="H9" s="78">
        <f>SUM(E9:G9)</f>
        <v>5360</v>
      </c>
    </row>
    <row r="10" spans="1:8" ht="18.75">
      <c r="A10" s="71"/>
      <c r="B10" s="72" t="s">
        <v>34</v>
      </c>
      <c r="C10" s="75" t="s">
        <v>427</v>
      </c>
      <c r="D10" s="235">
        <v>209000</v>
      </c>
      <c r="E10" s="79">
        <v>154102</v>
      </c>
      <c r="F10" s="78">
        <v>0</v>
      </c>
      <c r="G10" s="79">
        <v>0</v>
      </c>
      <c r="H10" s="78">
        <f>SUM(E10:G10)</f>
        <v>154102</v>
      </c>
    </row>
    <row r="11" spans="1:8" ht="18.75">
      <c r="A11" s="71" t="s">
        <v>101</v>
      </c>
      <c r="B11" s="72" t="s">
        <v>36</v>
      </c>
      <c r="C11" s="75" t="s">
        <v>427</v>
      </c>
      <c r="D11" s="235">
        <v>11000</v>
      </c>
      <c r="E11" s="79">
        <v>0</v>
      </c>
      <c r="F11" s="78">
        <v>0</v>
      </c>
      <c r="G11" s="79">
        <v>0</v>
      </c>
      <c r="H11" s="78">
        <f>SUM(E11:G11)</f>
        <v>0</v>
      </c>
    </row>
    <row r="12" spans="1:8" s="57" customFormat="1" ht="18.75">
      <c r="A12" s="430" t="s">
        <v>48</v>
      </c>
      <c r="B12" s="489"/>
      <c r="C12" s="489"/>
      <c r="D12" s="67">
        <f>SUM(D7:D11)</f>
        <v>848000</v>
      </c>
      <c r="E12" s="68">
        <f>SUM(E7:E11)</f>
        <v>578412</v>
      </c>
      <c r="F12" s="67">
        <f>SUM(F7:F11)</f>
        <v>0</v>
      </c>
      <c r="G12" s="68">
        <v>0</v>
      </c>
      <c r="H12" s="67">
        <f>SUM(H7:H11)</f>
        <v>578412</v>
      </c>
    </row>
    <row r="14" ht="18.75">
      <c r="A14" s="57" t="s">
        <v>97</v>
      </c>
    </row>
  </sheetData>
  <sheetProtection/>
  <mergeCells count="11">
    <mergeCell ref="H4:H6"/>
    <mergeCell ref="A12:C12"/>
    <mergeCell ref="A1:H1"/>
    <mergeCell ref="A2:H2"/>
    <mergeCell ref="A3:H3"/>
    <mergeCell ref="A4:A6"/>
    <mergeCell ref="B4:B6"/>
    <mergeCell ref="C4:C6"/>
    <mergeCell ref="D4:D6"/>
    <mergeCell ref="G4:G5"/>
    <mergeCell ref="F4:F5"/>
  </mergeCells>
  <printOptions/>
  <pageMargins left="0.9055118110236221" right="0.5118110236220472" top="0.7480314960629921" bottom="0.7480314960629921" header="0.31496062992125984" footer="0.31496062992125984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8" sqref="A8:C8"/>
    </sheetView>
  </sheetViews>
  <sheetFormatPr defaultColWidth="9.140625" defaultRowHeight="23.25"/>
  <cols>
    <col min="1" max="1" width="11.8515625" style="56" customWidth="1"/>
    <col min="2" max="2" width="18.00390625" style="56" customWidth="1"/>
    <col min="3" max="3" width="28.7109375" style="56" customWidth="1"/>
    <col min="4" max="4" width="16.57421875" style="56" customWidth="1"/>
    <col min="5" max="5" width="22.00390625" style="56" customWidth="1"/>
    <col min="6" max="6" width="23.7109375" style="56" customWidth="1"/>
    <col min="7" max="7" width="15.57421875" style="56" customWidth="1"/>
    <col min="8" max="16384" width="9.140625" style="56" customWidth="1"/>
  </cols>
  <sheetData>
    <row r="1" spans="1:7" ht="18.75">
      <c r="A1" s="487" t="s">
        <v>0</v>
      </c>
      <c r="B1" s="487"/>
      <c r="C1" s="487"/>
      <c r="D1" s="487"/>
      <c r="E1" s="487"/>
      <c r="F1" s="487"/>
      <c r="G1" s="487"/>
    </row>
    <row r="2" spans="1:7" ht="18.75">
      <c r="A2" s="487" t="s">
        <v>165</v>
      </c>
      <c r="B2" s="487"/>
      <c r="C2" s="487"/>
      <c r="D2" s="487"/>
      <c r="E2" s="487"/>
      <c r="F2" s="487"/>
      <c r="G2" s="487"/>
    </row>
    <row r="3" spans="1:7" ht="18.75">
      <c r="A3" s="490" t="s">
        <v>480</v>
      </c>
      <c r="B3" s="490"/>
      <c r="C3" s="490"/>
      <c r="D3" s="490"/>
      <c r="E3" s="490"/>
      <c r="F3" s="490"/>
      <c r="G3" s="490"/>
    </row>
    <row r="4" spans="1:7" s="57" customFormat="1" ht="21.75" customHeight="1">
      <c r="A4" s="491" t="s">
        <v>95</v>
      </c>
      <c r="B4" s="488" t="s">
        <v>90</v>
      </c>
      <c r="C4" s="494" t="s">
        <v>87</v>
      </c>
      <c r="D4" s="488" t="s">
        <v>25</v>
      </c>
      <c r="E4" s="506" t="s">
        <v>493</v>
      </c>
      <c r="F4" s="488" t="s">
        <v>116</v>
      </c>
      <c r="G4" s="488" t="s">
        <v>48</v>
      </c>
    </row>
    <row r="5" spans="1:7" s="57" customFormat="1" ht="18.75">
      <c r="A5" s="505"/>
      <c r="B5" s="498"/>
      <c r="C5" s="504"/>
      <c r="D5" s="498"/>
      <c r="E5" s="507"/>
      <c r="F5" s="498"/>
      <c r="G5" s="498"/>
    </row>
    <row r="6" spans="1:7" s="57" customFormat="1" ht="21.75" customHeight="1">
      <c r="A6" s="492"/>
      <c r="B6" s="493"/>
      <c r="C6" s="495"/>
      <c r="D6" s="493"/>
      <c r="E6" s="339" t="s">
        <v>365</v>
      </c>
      <c r="F6" s="342" t="s">
        <v>366</v>
      </c>
      <c r="G6" s="493"/>
    </row>
    <row r="7" spans="1:7" ht="18.75">
      <c r="A7" s="71" t="s">
        <v>164</v>
      </c>
      <c r="B7" s="72" t="s">
        <v>33</v>
      </c>
      <c r="C7" s="80" t="s">
        <v>427</v>
      </c>
      <c r="D7" s="235">
        <v>275000</v>
      </c>
      <c r="E7" s="79">
        <v>0</v>
      </c>
      <c r="F7" s="78">
        <v>67720</v>
      </c>
      <c r="G7" s="78">
        <f>SUM(E7:F7)</f>
        <v>67720</v>
      </c>
    </row>
    <row r="8" spans="1:7" s="57" customFormat="1" ht="18.75">
      <c r="A8" s="430" t="s">
        <v>48</v>
      </c>
      <c r="B8" s="489"/>
      <c r="C8" s="489"/>
      <c r="D8" s="67">
        <f>SUM(D7:D7)</f>
        <v>275000</v>
      </c>
      <c r="E8" s="68">
        <f>SUM(E7:E7)</f>
        <v>0</v>
      </c>
      <c r="F8" s="67">
        <f>SUM(F7:F7)</f>
        <v>67720</v>
      </c>
      <c r="G8" s="67">
        <f>SUM(E8:F8)</f>
        <v>67720</v>
      </c>
    </row>
    <row r="10" ht="18.75">
      <c r="A10" s="57" t="s">
        <v>97</v>
      </c>
    </row>
    <row r="13" ht="18.75">
      <c r="E13" s="237"/>
    </row>
  </sheetData>
  <sheetProtection/>
  <mergeCells count="11">
    <mergeCell ref="F4:F5"/>
    <mergeCell ref="C4:C6"/>
    <mergeCell ref="D4:D6"/>
    <mergeCell ref="G4:G6"/>
    <mergeCell ref="A8:C8"/>
    <mergeCell ref="A1:G1"/>
    <mergeCell ref="A2:G2"/>
    <mergeCell ref="A3:G3"/>
    <mergeCell ref="A4:A6"/>
    <mergeCell ref="B4:B6"/>
    <mergeCell ref="E4:E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12" sqref="E12"/>
    </sheetView>
  </sheetViews>
  <sheetFormatPr defaultColWidth="9.140625" defaultRowHeight="23.25"/>
  <cols>
    <col min="1" max="1" width="13.28125" style="56" customWidth="1"/>
    <col min="2" max="2" width="18.00390625" style="56" customWidth="1"/>
    <col min="3" max="3" width="16.7109375" style="56" customWidth="1"/>
    <col min="4" max="4" width="19.57421875" style="56" customWidth="1"/>
    <col min="5" max="5" width="18.57421875" style="56" customWidth="1"/>
    <col min="6" max="6" width="17.00390625" style="56" customWidth="1"/>
    <col min="7" max="7" width="17.140625" style="56" customWidth="1"/>
    <col min="8" max="8" width="16.28125" style="56" customWidth="1"/>
    <col min="9" max="16384" width="9.140625" style="56" customWidth="1"/>
  </cols>
  <sheetData>
    <row r="1" spans="1:8" ht="18.75">
      <c r="A1" s="487" t="s">
        <v>0</v>
      </c>
      <c r="B1" s="487"/>
      <c r="C1" s="487"/>
      <c r="D1" s="487"/>
      <c r="E1" s="487"/>
      <c r="F1" s="487"/>
      <c r="G1" s="487"/>
      <c r="H1" s="487"/>
    </row>
    <row r="2" spans="1:8" ht="18.75">
      <c r="A2" s="487" t="s">
        <v>166</v>
      </c>
      <c r="B2" s="487"/>
      <c r="C2" s="487"/>
      <c r="D2" s="487"/>
      <c r="E2" s="487"/>
      <c r="F2" s="487"/>
      <c r="G2" s="487"/>
      <c r="H2" s="487"/>
    </row>
    <row r="3" spans="1:8" ht="18.75">
      <c r="A3" s="490" t="s">
        <v>480</v>
      </c>
      <c r="B3" s="490"/>
      <c r="C3" s="490"/>
      <c r="D3" s="490"/>
      <c r="E3" s="490"/>
      <c r="F3" s="490"/>
      <c r="G3" s="490"/>
      <c r="H3" s="490"/>
    </row>
    <row r="4" spans="1:8" s="57" customFormat="1" ht="18.75" customHeight="1">
      <c r="A4" s="491" t="s">
        <v>95</v>
      </c>
      <c r="B4" s="488" t="s">
        <v>90</v>
      </c>
      <c r="C4" s="494" t="s">
        <v>87</v>
      </c>
      <c r="D4" s="488" t="s">
        <v>25</v>
      </c>
      <c r="E4" s="496" t="s">
        <v>117</v>
      </c>
      <c r="F4" s="488" t="s">
        <v>118</v>
      </c>
      <c r="G4" s="488" t="s">
        <v>119</v>
      </c>
      <c r="H4" s="488" t="s">
        <v>48</v>
      </c>
    </row>
    <row r="5" spans="1:8" s="57" customFormat="1" ht="18.75" customHeight="1">
      <c r="A5" s="505"/>
      <c r="B5" s="498"/>
      <c r="C5" s="504"/>
      <c r="D5" s="498"/>
      <c r="E5" s="497"/>
      <c r="F5" s="498"/>
      <c r="G5" s="498"/>
      <c r="H5" s="498"/>
    </row>
    <row r="6" spans="1:8" s="57" customFormat="1" ht="21.75" customHeight="1">
      <c r="A6" s="492"/>
      <c r="B6" s="493"/>
      <c r="C6" s="495"/>
      <c r="D6" s="493"/>
      <c r="E6" s="339" t="s">
        <v>494</v>
      </c>
      <c r="F6" s="314" t="s">
        <v>367</v>
      </c>
      <c r="G6" s="339" t="s">
        <v>368</v>
      </c>
      <c r="H6" s="493"/>
    </row>
    <row r="7" spans="1:8" ht="18.75">
      <c r="A7" s="71" t="s">
        <v>164</v>
      </c>
      <c r="B7" s="72" t="s">
        <v>33</v>
      </c>
      <c r="C7" s="80" t="s">
        <v>427</v>
      </c>
      <c r="D7" s="235">
        <v>183200</v>
      </c>
      <c r="E7" s="79">
        <v>0</v>
      </c>
      <c r="F7" s="78">
        <v>131535</v>
      </c>
      <c r="G7" s="79">
        <v>26980</v>
      </c>
      <c r="H7" s="78">
        <f>SUM(E7:G7)</f>
        <v>158515</v>
      </c>
    </row>
    <row r="8" spans="1:8" ht="18.75">
      <c r="A8" s="71"/>
      <c r="B8" s="72" t="s">
        <v>34</v>
      </c>
      <c r="C8" s="80" t="s">
        <v>427</v>
      </c>
      <c r="D8" s="78">
        <v>41900</v>
      </c>
      <c r="E8" s="79">
        <v>0</v>
      </c>
      <c r="F8" s="78">
        <v>39418</v>
      </c>
      <c r="G8" s="79">
        <v>0</v>
      </c>
      <c r="H8" s="78">
        <f>SUM(E8:G8)</f>
        <v>39418</v>
      </c>
    </row>
    <row r="9" spans="1:8" ht="18.75">
      <c r="A9" s="71" t="s">
        <v>102</v>
      </c>
      <c r="B9" s="72" t="s">
        <v>8</v>
      </c>
      <c r="C9" s="80" t="s">
        <v>427</v>
      </c>
      <c r="D9" s="78">
        <v>10000</v>
      </c>
      <c r="E9" s="79">
        <v>0</v>
      </c>
      <c r="F9" s="78">
        <v>0</v>
      </c>
      <c r="G9" s="79">
        <v>10000</v>
      </c>
      <c r="H9" s="78">
        <f>SUM(E9:G9)</f>
        <v>10000</v>
      </c>
    </row>
    <row r="10" spans="1:8" s="57" customFormat="1" ht="18.75">
      <c r="A10" s="430" t="s">
        <v>48</v>
      </c>
      <c r="B10" s="489"/>
      <c r="C10" s="489"/>
      <c r="D10" s="67">
        <f>SUM(D7:D9)</f>
        <v>235100</v>
      </c>
      <c r="E10" s="68">
        <f>SUM(E7:E9)</f>
        <v>0</v>
      </c>
      <c r="F10" s="67">
        <f>SUM(F7:F9)</f>
        <v>170953</v>
      </c>
      <c r="G10" s="68">
        <f>SUM(G7:G9)</f>
        <v>36980</v>
      </c>
      <c r="H10" s="67">
        <f>SUM(E10:G10)</f>
        <v>207933</v>
      </c>
    </row>
    <row r="12" ht="18.75">
      <c r="A12" s="57" t="s">
        <v>97</v>
      </c>
    </row>
  </sheetData>
  <sheetProtection/>
  <mergeCells count="12">
    <mergeCell ref="C4:C6"/>
    <mergeCell ref="D4:D6"/>
    <mergeCell ref="F4:F5"/>
    <mergeCell ref="E4:E5"/>
    <mergeCell ref="G4:G5"/>
    <mergeCell ref="H4:H6"/>
    <mergeCell ref="A10:C10"/>
    <mergeCell ref="A1:H1"/>
    <mergeCell ref="A2:H2"/>
    <mergeCell ref="A3:H3"/>
    <mergeCell ref="A4:A6"/>
    <mergeCell ref="B4:B6"/>
  </mergeCells>
  <printOptions/>
  <pageMargins left="0.7086614173228347" right="0.31496062992125984" top="0.7480314960629921" bottom="0.7480314960629921" header="0.31496062992125984" footer="0.31496062992125984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7" sqref="C7"/>
    </sheetView>
  </sheetViews>
  <sheetFormatPr defaultColWidth="9.140625" defaultRowHeight="23.25"/>
  <cols>
    <col min="1" max="1" width="12.421875" style="56" customWidth="1"/>
    <col min="2" max="2" width="18.7109375" style="56" customWidth="1"/>
    <col min="3" max="3" width="28.57421875" style="56" customWidth="1"/>
    <col min="4" max="4" width="15.00390625" style="56" customWidth="1"/>
    <col min="5" max="5" width="20.00390625" style="56" customWidth="1"/>
    <col min="6" max="6" width="19.8515625" style="56" customWidth="1"/>
    <col min="7" max="7" width="19.00390625" style="56" customWidth="1"/>
    <col min="8" max="16384" width="9.140625" style="56" customWidth="1"/>
  </cols>
  <sheetData>
    <row r="1" spans="1:7" ht="18.75">
      <c r="A1" s="487" t="s">
        <v>0</v>
      </c>
      <c r="B1" s="487"/>
      <c r="C1" s="487"/>
      <c r="D1" s="487"/>
      <c r="E1" s="487"/>
      <c r="F1" s="487"/>
      <c r="G1" s="487"/>
    </row>
    <row r="2" spans="1:7" ht="18.75">
      <c r="A2" s="487" t="s">
        <v>167</v>
      </c>
      <c r="B2" s="487"/>
      <c r="C2" s="487"/>
      <c r="D2" s="487"/>
      <c r="E2" s="487"/>
      <c r="F2" s="487"/>
      <c r="G2" s="487"/>
    </row>
    <row r="3" spans="1:7" ht="18.75">
      <c r="A3" s="490" t="s">
        <v>480</v>
      </c>
      <c r="B3" s="490"/>
      <c r="C3" s="490"/>
      <c r="D3" s="490"/>
      <c r="E3" s="490"/>
      <c r="F3" s="490"/>
      <c r="G3" s="490"/>
    </row>
    <row r="4" spans="1:7" s="57" customFormat="1" ht="21.75" customHeight="1">
      <c r="A4" s="491" t="s">
        <v>95</v>
      </c>
      <c r="B4" s="488" t="s">
        <v>90</v>
      </c>
      <c r="C4" s="494" t="s">
        <v>87</v>
      </c>
      <c r="D4" s="488" t="s">
        <v>25</v>
      </c>
      <c r="E4" s="506" t="s">
        <v>120</v>
      </c>
      <c r="F4" s="488" t="s">
        <v>121</v>
      </c>
      <c r="G4" s="488" t="s">
        <v>48</v>
      </c>
    </row>
    <row r="5" spans="1:7" s="57" customFormat="1" ht="18.75">
      <c r="A5" s="505"/>
      <c r="B5" s="498"/>
      <c r="C5" s="504"/>
      <c r="D5" s="498"/>
      <c r="E5" s="507"/>
      <c r="F5" s="498"/>
      <c r="G5" s="498"/>
    </row>
    <row r="6" spans="1:7" s="57" customFormat="1" ht="21.75" customHeight="1">
      <c r="A6" s="492"/>
      <c r="B6" s="493"/>
      <c r="C6" s="495"/>
      <c r="D6" s="493"/>
      <c r="E6" s="339" t="s">
        <v>372</v>
      </c>
      <c r="F6" s="314" t="s">
        <v>373</v>
      </c>
      <c r="G6" s="493"/>
    </row>
    <row r="7" spans="1:7" s="57" customFormat="1" ht="18.75">
      <c r="A7" s="71" t="s">
        <v>101</v>
      </c>
      <c r="B7" s="72" t="s">
        <v>37</v>
      </c>
      <c r="C7" s="75" t="s">
        <v>427</v>
      </c>
      <c r="D7" s="78">
        <v>2141000</v>
      </c>
      <c r="E7" s="79">
        <v>0</v>
      </c>
      <c r="F7" s="78">
        <v>355000</v>
      </c>
      <c r="G7" s="78">
        <f>SUM(E7:F7)</f>
        <v>355000</v>
      </c>
    </row>
    <row r="8" spans="1:7" s="57" customFormat="1" ht="18.75">
      <c r="A8" s="71"/>
      <c r="B8" s="72"/>
      <c r="C8" s="75" t="s">
        <v>239</v>
      </c>
      <c r="D8" s="78">
        <v>0</v>
      </c>
      <c r="E8" s="79">
        <v>0</v>
      </c>
      <c r="F8" s="78">
        <v>1650000</v>
      </c>
      <c r="G8" s="78">
        <f>SUM(E8:F8)</f>
        <v>1650000</v>
      </c>
    </row>
    <row r="9" spans="1:7" s="57" customFormat="1" ht="18.75">
      <c r="A9" s="430" t="s">
        <v>48</v>
      </c>
      <c r="B9" s="489"/>
      <c r="C9" s="489"/>
      <c r="D9" s="67">
        <f>SUM(D7:D8)</f>
        <v>2141000</v>
      </c>
      <c r="E9" s="68">
        <f>SUM(E7:E8)</f>
        <v>0</v>
      </c>
      <c r="F9" s="67">
        <f>SUM(F8:F8)</f>
        <v>1650000</v>
      </c>
      <c r="G9" s="67">
        <f>SUM(G7:G8)</f>
        <v>2005000</v>
      </c>
    </row>
    <row r="11" ht="18.75">
      <c r="A11" s="57" t="s">
        <v>97</v>
      </c>
    </row>
  </sheetData>
  <sheetProtection/>
  <mergeCells count="11">
    <mergeCell ref="F4:F5"/>
    <mergeCell ref="C4:C6"/>
    <mergeCell ref="D4:D6"/>
    <mergeCell ref="G4:G6"/>
    <mergeCell ref="A9:C9"/>
    <mergeCell ref="A1:G1"/>
    <mergeCell ref="A2:G2"/>
    <mergeCell ref="A3:G3"/>
    <mergeCell ref="A4:A6"/>
    <mergeCell ref="B4:B6"/>
    <mergeCell ref="E4:E5"/>
  </mergeCells>
  <printOptions/>
  <pageMargins left="1.1023622047244095" right="0.7086614173228347" top="0.7480314960629921" bottom="0.7480314960629921" header="0.31496062992125984" footer="0.31496062992125984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1" sqref="E11"/>
    </sheetView>
  </sheetViews>
  <sheetFormatPr defaultColWidth="16.140625" defaultRowHeight="23.25"/>
  <cols>
    <col min="1" max="1" width="16.140625" style="56" customWidth="1"/>
    <col min="2" max="2" width="17.28125" style="56" customWidth="1"/>
    <col min="3" max="3" width="17.7109375" style="56" customWidth="1"/>
    <col min="4" max="4" width="19.28125" style="56" customWidth="1"/>
    <col min="5" max="5" width="18.7109375" style="56" customWidth="1"/>
    <col min="6" max="6" width="19.140625" style="56" customWidth="1"/>
    <col min="7" max="16384" width="16.140625" style="56" customWidth="1"/>
  </cols>
  <sheetData>
    <row r="1" spans="1:7" ht="18.75">
      <c r="A1" s="487" t="s">
        <v>0</v>
      </c>
      <c r="B1" s="487"/>
      <c r="C1" s="487"/>
      <c r="D1" s="487"/>
      <c r="E1" s="487"/>
      <c r="F1" s="487"/>
      <c r="G1" s="487"/>
    </row>
    <row r="2" spans="1:7" ht="18.75">
      <c r="A2" s="487" t="s">
        <v>168</v>
      </c>
      <c r="B2" s="487"/>
      <c r="C2" s="487"/>
      <c r="D2" s="487"/>
      <c r="E2" s="487"/>
      <c r="F2" s="487"/>
      <c r="G2" s="487"/>
    </row>
    <row r="3" spans="1:7" ht="18.75">
      <c r="A3" s="490" t="s">
        <v>480</v>
      </c>
      <c r="B3" s="490"/>
      <c r="C3" s="490"/>
      <c r="D3" s="490"/>
      <c r="E3" s="490"/>
      <c r="F3" s="490"/>
      <c r="G3" s="490"/>
    </row>
    <row r="4" spans="1:7" s="57" customFormat="1" ht="21.75" customHeight="1">
      <c r="A4" s="491" t="s">
        <v>95</v>
      </c>
      <c r="B4" s="488" t="s">
        <v>90</v>
      </c>
      <c r="C4" s="494" t="s">
        <v>87</v>
      </c>
      <c r="D4" s="488" t="s">
        <v>25</v>
      </c>
      <c r="E4" s="488" t="s">
        <v>122</v>
      </c>
      <c r="F4" s="488" t="s">
        <v>123</v>
      </c>
      <c r="G4" s="488" t="s">
        <v>48</v>
      </c>
    </row>
    <row r="5" spans="1:7" s="57" customFormat="1" ht="18.75">
      <c r="A5" s="505"/>
      <c r="B5" s="498"/>
      <c r="C5" s="504"/>
      <c r="D5" s="498"/>
      <c r="E5" s="498"/>
      <c r="F5" s="498"/>
      <c r="G5" s="498"/>
    </row>
    <row r="6" spans="1:7" s="57" customFormat="1" ht="21.75" customHeight="1">
      <c r="A6" s="492"/>
      <c r="B6" s="493"/>
      <c r="C6" s="495"/>
      <c r="D6" s="493"/>
      <c r="E6" s="339" t="s">
        <v>374</v>
      </c>
      <c r="F6" s="314" t="s">
        <v>375</v>
      </c>
      <c r="G6" s="493"/>
    </row>
    <row r="7" spans="1:7" ht="18.75">
      <c r="A7" s="71" t="s">
        <v>164</v>
      </c>
      <c r="B7" s="72" t="s">
        <v>33</v>
      </c>
      <c r="C7" s="80" t="s">
        <v>427</v>
      </c>
      <c r="D7" s="235">
        <v>40000</v>
      </c>
      <c r="E7" s="79">
        <v>12169</v>
      </c>
      <c r="F7" s="78">
        <v>0</v>
      </c>
      <c r="G7" s="78">
        <f>SUM(E7:F7)</f>
        <v>12169</v>
      </c>
    </row>
    <row r="8" spans="1:7" ht="18.75">
      <c r="A8" s="71"/>
      <c r="B8" s="72" t="s">
        <v>34</v>
      </c>
      <c r="C8" s="80" t="s">
        <v>427</v>
      </c>
      <c r="D8" s="78">
        <v>30000</v>
      </c>
      <c r="E8" s="79">
        <v>5684</v>
      </c>
      <c r="F8" s="78">
        <v>0</v>
      </c>
      <c r="G8" s="78">
        <f>SUM(E8:F8)</f>
        <v>5684</v>
      </c>
    </row>
    <row r="9" spans="1:7" s="57" customFormat="1" ht="18.75">
      <c r="A9" s="430" t="s">
        <v>48</v>
      </c>
      <c r="B9" s="489"/>
      <c r="C9" s="489"/>
      <c r="D9" s="67">
        <f>SUM(D7:D8)</f>
        <v>70000</v>
      </c>
      <c r="E9" s="68">
        <f>SUM(E7:E8)</f>
        <v>17853</v>
      </c>
      <c r="F9" s="67">
        <f>SUM(F7:F8)</f>
        <v>0</v>
      </c>
      <c r="G9" s="67">
        <f>SUM(G7:G8)</f>
        <v>17853</v>
      </c>
    </row>
    <row r="11" ht="18.75">
      <c r="A11" s="57" t="s">
        <v>97</v>
      </c>
    </row>
  </sheetData>
  <sheetProtection/>
  <mergeCells count="11">
    <mergeCell ref="F4:F5"/>
    <mergeCell ref="C4:C6"/>
    <mergeCell ref="D4:D6"/>
    <mergeCell ref="G4:G6"/>
    <mergeCell ref="A9:C9"/>
    <mergeCell ref="A1:G1"/>
    <mergeCell ref="A2:G2"/>
    <mergeCell ref="A3:G3"/>
    <mergeCell ref="A4:A6"/>
    <mergeCell ref="B4:B6"/>
    <mergeCell ref="E4:E5"/>
  </mergeCells>
  <printOptions/>
  <pageMargins left="1.299212598425197" right="0.7086614173228347" top="0.7480314960629921" bottom="0.7480314960629921" header="0.31496062992125984" footer="0.31496062992125984"/>
  <pageSetup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4" sqref="A4:A6"/>
    </sheetView>
  </sheetViews>
  <sheetFormatPr defaultColWidth="9.140625" defaultRowHeight="23.25"/>
  <cols>
    <col min="1" max="1" width="12.8515625" style="56" customWidth="1"/>
    <col min="2" max="2" width="17.28125" style="56" customWidth="1"/>
    <col min="3" max="3" width="15.7109375" style="56" customWidth="1"/>
    <col min="4" max="4" width="14.8515625" style="56" customWidth="1"/>
    <col min="5" max="5" width="19.7109375" style="56" customWidth="1"/>
    <col min="6" max="6" width="19.00390625" style="56" customWidth="1"/>
    <col min="7" max="7" width="16.140625" style="56" customWidth="1"/>
    <col min="8" max="8" width="16.00390625" style="56" customWidth="1"/>
    <col min="9" max="16384" width="9.140625" style="56" customWidth="1"/>
  </cols>
  <sheetData>
    <row r="1" spans="1:8" ht="18.75">
      <c r="A1" s="487" t="s">
        <v>0</v>
      </c>
      <c r="B1" s="487"/>
      <c r="C1" s="487"/>
      <c r="D1" s="487"/>
      <c r="E1" s="487"/>
      <c r="F1" s="487"/>
      <c r="G1" s="487"/>
      <c r="H1" s="487"/>
    </row>
    <row r="2" spans="1:8" ht="18.75">
      <c r="A2" s="487" t="s">
        <v>169</v>
      </c>
      <c r="B2" s="487"/>
      <c r="C2" s="487"/>
      <c r="D2" s="487"/>
      <c r="E2" s="487"/>
      <c r="F2" s="487"/>
      <c r="G2" s="487"/>
      <c r="H2" s="487"/>
    </row>
    <row r="3" spans="1:8" ht="18.75">
      <c r="A3" s="490" t="s">
        <v>480</v>
      </c>
      <c r="B3" s="490"/>
      <c r="C3" s="490"/>
      <c r="D3" s="490"/>
      <c r="E3" s="490"/>
      <c r="F3" s="490"/>
      <c r="G3" s="490"/>
      <c r="H3" s="490"/>
    </row>
    <row r="4" spans="1:8" s="57" customFormat="1" ht="18.75">
      <c r="A4" s="491" t="s">
        <v>95</v>
      </c>
      <c r="B4" s="488" t="s">
        <v>90</v>
      </c>
      <c r="C4" s="494" t="s">
        <v>87</v>
      </c>
      <c r="D4" s="488" t="s">
        <v>25</v>
      </c>
      <c r="E4" s="488" t="s">
        <v>124</v>
      </c>
      <c r="F4" s="488" t="s">
        <v>125</v>
      </c>
      <c r="G4" s="488" t="s">
        <v>126</v>
      </c>
      <c r="H4" s="488" t="s">
        <v>48</v>
      </c>
    </row>
    <row r="5" spans="1:8" s="57" customFormat="1" ht="18.75">
      <c r="A5" s="505"/>
      <c r="B5" s="498"/>
      <c r="C5" s="504"/>
      <c r="D5" s="498"/>
      <c r="E5" s="498"/>
      <c r="F5" s="498"/>
      <c r="G5" s="498"/>
      <c r="H5" s="498"/>
    </row>
    <row r="6" spans="1:8" s="57" customFormat="1" ht="18.75">
      <c r="A6" s="492"/>
      <c r="B6" s="493"/>
      <c r="C6" s="495"/>
      <c r="D6" s="493"/>
      <c r="E6" s="339" t="s">
        <v>375</v>
      </c>
      <c r="F6" s="339" t="s">
        <v>495</v>
      </c>
      <c r="G6" s="339" t="s">
        <v>496</v>
      </c>
      <c r="H6" s="493"/>
    </row>
    <row r="7" spans="1:8" ht="18.75">
      <c r="A7" s="71" t="s">
        <v>164</v>
      </c>
      <c r="B7" s="72" t="s">
        <v>34</v>
      </c>
      <c r="C7" s="80" t="s">
        <v>427</v>
      </c>
      <c r="D7" s="78">
        <v>200000</v>
      </c>
      <c r="E7" s="79">
        <v>91300</v>
      </c>
      <c r="F7" s="78">
        <v>0</v>
      </c>
      <c r="G7" s="79">
        <v>0</v>
      </c>
      <c r="H7" s="78">
        <f>SUM(E7:G7)</f>
        <v>91300</v>
      </c>
    </row>
    <row r="8" spans="1:8" ht="18.75">
      <c r="A8" s="71"/>
      <c r="B8" s="72" t="s">
        <v>35</v>
      </c>
      <c r="C8" s="80" t="s">
        <v>427</v>
      </c>
      <c r="D8" s="78">
        <v>160000</v>
      </c>
      <c r="E8" s="79">
        <v>140603.61</v>
      </c>
      <c r="F8" s="78">
        <v>0</v>
      </c>
      <c r="G8" s="79">
        <v>0</v>
      </c>
      <c r="H8" s="78">
        <f>SUM(E8:G8)</f>
        <v>140603.61</v>
      </c>
    </row>
    <row r="9" spans="1:8" s="57" customFormat="1" ht="18.75">
      <c r="A9" s="430" t="s">
        <v>48</v>
      </c>
      <c r="B9" s="489"/>
      <c r="C9" s="489"/>
      <c r="D9" s="67">
        <f>SUM(D7:D8)</f>
        <v>360000</v>
      </c>
      <c r="E9" s="68">
        <f>SUM(E7:E8)</f>
        <v>231903.61</v>
      </c>
      <c r="F9" s="67">
        <f>SUM(F7:F8)</f>
        <v>0</v>
      </c>
      <c r="G9" s="68">
        <f>SUM(G7:G8)</f>
        <v>0</v>
      </c>
      <c r="H9" s="67">
        <f>SUM(E9:G9)</f>
        <v>231903.61</v>
      </c>
    </row>
    <row r="11" ht="18.75">
      <c r="A11" s="57" t="s">
        <v>97</v>
      </c>
    </row>
  </sheetData>
  <sheetProtection/>
  <mergeCells count="12">
    <mergeCell ref="C4:C6"/>
    <mergeCell ref="D4:D6"/>
    <mergeCell ref="E4:E5"/>
    <mergeCell ref="F4:F5"/>
    <mergeCell ref="G4:G5"/>
    <mergeCell ref="H4:H6"/>
    <mergeCell ref="A9:C9"/>
    <mergeCell ref="A1:H1"/>
    <mergeCell ref="A2:H2"/>
    <mergeCell ref="A3:H3"/>
    <mergeCell ref="A4:A6"/>
    <mergeCell ref="B4:B6"/>
  </mergeCells>
  <printOptions/>
  <pageMargins left="1.1023622047244095" right="0.7086614173228347" top="0.7480314960629921" bottom="0.7480314960629921" header="0.31496062992125984" footer="0.31496062992125984"/>
  <pageSetup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C1">
      <selection activeCell="G15" sqref="G15"/>
    </sheetView>
  </sheetViews>
  <sheetFormatPr defaultColWidth="9.140625" defaultRowHeight="23.25"/>
  <cols>
    <col min="1" max="1" width="9.140625" style="81" customWidth="1"/>
    <col min="2" max="2" width="12.57421875" style="81" customWidth="1"/>
    <col min="3" max="3" width="17.00390625" style="81" customWidth="1"/>
    <col min="4" max="4" width="10.8515625" style="81" customWidth="1"/>
    <col min="5" max="5" width="9.421875" style="81" customWidth="1"/>
    <col min="6" max="6" width="8.28125" style="81" customWidth="1"/>
    <col min="7" max="7" width="9.140625" style="81" customWidth="1"/>
    <col min="8" max="8" width="7.8515625" style="81" customWidth="1"/>
    <col min="9" max="9" width="6.28125" style="81" customWidth="1"/>
    <col min="10" max="10" width="8.140625" style="81" customWidth="1"/>
    <col min="11" max="11" width="7.7109375" style="81" customWidth="1"/>
    <col min="12" max="12" width="8.28125" style="81" customWidth="1"/>
    <col min="13" max="13" width="8.8515625" style="81" customWidth="1"/>
    <col min="14" max="14" width="7.421875" style="81" customWidth="1"/>
    <col min="15" max="15" width="8.140625" style="81" customWidth="1"/>
    <col min="16" max="16" width="9.57421875" style="81" customWidth="1"/>
    <col min="17" max="17" width="9.8515625" style="81" customWidth="1"/>
    <col min="18" max="16384" width="9.140625" style="81" customWidth="1"/>
  </cols>
  <sheetData>
    <row r="1" spans="1:17" ht="18.75">
      <c r="A1" s="522" t="s">
        <v>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</row>
    <row r="2" spans="1:17" ht="18.75">
      <c r="A2" s="522" t="s">
        <v>127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</row>
    <row r="3" spans="1:17" ht="18.75">
      <c r="A3" s="523" t="s">
        <v>480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</row>
    <row r="4" spans="1:17" ht="15.75">
      <c r="A4" s="511" t="s">
        <v>95</v>
      </c>
      <c r="B4" s="511" t="s">
        <v>90</v>
      </c>
      <c r="C4" s="525" t="s">
        <v>87</v>
      </c>
      <c r="D4" s="511" t="s">
        <v>25</v>
      </c>
      <c r="E4" s="528" t="s">
        <v>88</v>
      </c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30"/>
    </row>
    <row r="5" spans="1:17" ht="23.25" customHeight="1">
      <c r="A5" s="524"/>
      <c r="B5" s="524"/>
      <c r="C5" s="526"/>
      <c r="D5" s="512"/>
      <c r="E5" s="511" t="s">
        <v>128</v>
      </c>
      <c r="F5" s="511" t="s">
        <v>129</v>
      </c>
      <c r="G5" s="511" t="s">
        <v>130</v>
      </c>
      <c r="H5" s="511" t="s">
        <v>131</v>
      </c>
      <c r="I5" s="513" t="s">
        <v>132</v>
      </c>
      <c r="J5" s="511" t="s">
        <v>133</v>
      </c>
      <c r="K5" s="511" t="s">
        <v>134</v>
      </c>
      <c r="L5" s="513" t="s">
        <v>135</v>
      </c>
      <c r="M5" s="513" t="s">
        <v>136</v>
      </c>
      <c r="N5" s="511" t="s">
        <v>137</v>
      </c>
      <c r="O5" s="511" t="s">
        <v>138</v>
      </c>
      <c r="P5" s="511" t="s">
        <v>31</v>
      </c>
      <c r="Q5" s="511" t="s">
        <v>48</v>
      </c>
    </row>
    <row r="6" spans="1:17" ht="23.25" customHeight="1">
      <c r="A6" s="524"/>
      <c r="B6" s="524"/>
      <c r="C6" s="526"/>
      <c r="D6" s="512"/>
      <c r="E6" s="512"/>
      <c r="F6" s="512"/>
      <c r="G6" s="512"/>
      <c r="H6" s="512"/>
      <c r="I6" s="514"/>
      <c r="J6" s="512"/>
      <c r="K6" s="512"/>
      <c r="L6" s="514"/>
      <c r="M6" s="514"/>
      <c r="N6" s="512"/>
      <c r="O6" s="512"/>
      <c r="P6" s="512"/>
      <c r="Q6" s="524"/>
    </row>
    <row r="7" spans="1:17" ht="23.25" customHeight="1">
      <c r="A7" s="524"/>
      <c r="B7" s="524"/>
      <c r="C7" s="526"/>
      <c r="D7" s="512"/>
      <c r="E7" s="512"/>
      <c r="F7" s="512"/>
      <c r="G7" s="512"/>
      <c r="H7" s="512"/>
      <c r="I7" s="514"/>
      <c r="J7" s="512"/>
      <c r="K7" s="512"/>
      <c r="L7" s="514"/>
      <c r="M7" s="514"/>
      <c r="N7" s="512"/>
      <c r="O7" s="512"/>
      <c r="P7" s="512"/>
      <c r="Q7" s="524"/>
    </row>
    <row r="8" spans="1:17" ht="23.25" customHeight="1">
      <c r="A8" s="456"/>
      <c r="B8" s="456"/>
      <c r="C8" s="527"/>
      <c r="D8" s="521"/>
      <c r="E8" s="348" t="s">
        <v>347</v>
      </c>
      <c r="F8" s="349" t="s">
        <v>357</v>
      </c>
      <c r="G8" s="348" t="s">
        <v>348</v>
      </c>
      <c r="H8" s="348" t="s">
        <v>358</v>
      </c>
      <c r="I8" s="348" t="s">
        <v>359</v>
      </c>
      <c r="J8" s="348" t="s">
        <v>349</v>
      </c>
      <c r="K8" s="348" t="s">
        <v>360</v>
      </c>
      <c r="L8" s="349" t="s">
        <v>361</v>
      </c>
      <c r="M8" s="348" t="s">
        <v>369</v>
      </c>
      <c r="N8" s="348" t="s">
        <v>370</v>
      </c>
      <c r="O8" s="348" t="s">
        <v>371</v>
      </c>
      <c r="P8" s="348" t="s">
        <v>346</v>
      </c>
      <c r="Q8" s="456"/>
    </row>
    <row r="9" spans="1:17" ht="15.75">
      <c r="A9" s="86" t="s">
        <v>10</v>
      </c>
      <c r="B9" s="87"/>
      <c r="C9" s="88"/>
      <c r="D9" s="343"/>
      <c r="E9" s="87"/>
      <c r="F9" s="89"/>
      <c r="G9" s="87"/>
      <c r="H9" s="89"/>
      <c r="I9" s="87"/>
      <c r="J9" s="89"/>
      <c r="K9" s="87"/>
      <c r="L9" s="89"/>
      <c r="M9" s="87"/>
      <c r="N9" s="89"/>
      <c r="O9" s="87"/>
      <c r="P9" s="89"/>
      <c r="Q9" s="87"/>
    </row>
    <row r="10" spans="1:17" ht="15.75">
      <c r="A10" s="515" t="s">
        <v>164</v>
      </c>
      <c r="B10" s="96" t="s">
        <v>32</v>
      </c>
      <c r="C10" s="83" t="s">
        <v>427</v>
      </c>
      <c r="D10" s="346">
        <v>758000</v>
      </c>
      <c r="E10" s="93">
        <v>463600</v>
      </c>
      <c r="F10" s="94">
        <v>39200</v>
      </c>
      <c r="G10" s="93">
        <v>24367</v>
      </c>
      <c r="H10" s="94">
        <v>0</v>
      </c>
      <c r="I10" s="93">
        <v>0</v>
      </c>
      <c r="J10" s="94">
        <v>24150</v>
      </c>
      <c r="K10" s="93">
        <v>0</v>
      </c>
      <c r="L10" s="94">
        <v>0</v>
      </c>
      <c r="M10" s="93">
        <v>0</v>
      </c>
      <c r="N10" s="94">
        <v>0</v>
      </c>
      <c r="O10" s="93">
        <v>0</v>
      </c>
      <c r="P10" s="94">
        <v>0</v>
      </c>
      <c r="Q10" s="93">
        <f aca="true" t="shared" si="0" ref="Q10:Q20">SUM(E10:P10)</f>
        <v>551317</v>
      </c>
    </row>
    <row r="11" spans="1:17" ht="15.75">
      <c r="A11" s="516"/>
      <c r="B11" s="167" t="s">
        <v>33</v>
      </c>
      <c r="C11" s="83" t="s">
        <v>427</v>
      </c>
      <c r="D11" s="346">
        <v>2785400</v>
      </c>
      <c r="E11" s="93">
        <v>676881.63</v>
      </c>
      <c r="F11" s="94">
        <v>20168.4</v>
      </c>
      <c r="G11" s="93">
        <v>501076</v>
      </c>
      <c r="H11" s="94">
        <v>33000</v>
      </c>
      <c r="I11" s="93">
        <v>0</v>
      </c>
      <c r="J11" s="94">
        <v>5360</v>
      </c>
      <c r="K11" s="93">
        <v>67720</v>
      </c>
      <c r="L11" s="94">
        <v>158515</v>
      </c>
      <c r="M11" s="93">
        <v>0</v>
      </c>
      <c r="N11" s="94">
        <v>12169</v>
      </c>
      <c r="O11" s="93">
        <v>0</v>
      </c>
      <c r="P11" s="94">
        <v>0</v>
      </c>
      <c r="Q11" s="93">
        <f t="shared" si="0"/>
        <v>1474890.03</v>
      </c>
    </row>
    <row r="12" spans="1:17" ht="15.75">
      <c r="A12" s="516"/>
      <c r="B12" s="167" t="s">
        <v>34</v>
      </c>
      <c r="C12" s="83" t="s">
        <v>427</v>
      </c>
      <c r="D12" s="346">
        <v>1878300</v>
      </c>
      <c r="E12" s="93">
        <v>272200.56</v>
      </c>
      <c r="F12" s="94">
        <v>0</v>
      </c>
      <c r="G12" s="93">
        <v>685814.64</v>
      </c>
      <c r="H12" s="94">
        <v>40000</v>
      </c>
      <c r="I12" s="93">
        <v>0</v>
      </c>
      <c r="J12" s="94">
        <v>154102</v>
      </c>
      <c r="K12" s="93">
        <v>0</v>
      </c>
      <c r="L12" s="94">
        <v>39418</v>
      </c>
      <c r="M12" s="93">
        <v>0</v>
      </c>
      <c r="N12" s="94">
        <v>5684</v>
      </c>
      <c r="O12" s="93">
        <v>91300</v>
      </c>
      <c r="P12" s="94">
        <v>0</v>
      </c>
      <c r="Q12" s="93">
        <f t="shared" si="0"/>
        <v>1288519.2</v>
      </c>
    </row>
    <row r="13" spans="1:17" ht="15.75">
      <c r="A13" s="517"/>
      <c r="B13" s="96" t="s">
        <v>35</v>
      </c>
      <c r="C13" s="83" t="s">
        <v>427</v>
      </c>
      <c r="D13" s="346">
        <v>472500</v>
      </c>
      <c r="E13" s="93">
        <v>258260.96</v>
      </c>
      <c r="F13" s="94">
        <v>0</v>
      </c>
      <c r="G13" s="93">
        <v>0</v>
      </c>
      <c r="H13" s="94">
        <v>0</v>
      </c>
      <c r="I13" s="93">
        <v>0</v>
      </c>
      <c r="J13" s="94">
        <v>0</v>
      </c>
      <c r="K13" s="93">
        <v>0</v>
      </c>
      <c r="L13" s="94">
        <v>0</v>
      </c>
      <c r="M13" s="93">
        <v>0</v>
      </c>
      <c r="N13" s="94">
        <v>0</v>
      </c>
      <c r="O13" s="93">
        <v>140603.61</v>
      </c>
      <c r="P13" s="94">
        <v>0</v>
      </c>
      <c r="Q13" s="93">
        <f t="shared" si="0"/>
        <v>398864.56999999995</v>
      </c>
    </row>
    <row r="14" spans="1:17" ht="15.75">
      <c r="A14" s="515" t="s">
        <v>101</v>
      </c>
      <c r="B14" s="96" t="s">
        <v>36</v>
      </c>
      <c r="C14" s="83" t="s">
        <v>427</v>
      </c>
      <c r="D14" s="346">
        <v>259200</v>
      </c>
      <c r="E14" s="93">
        <v>72200</v>
      </c>
      <c r="F14" s="94">
        <v>138000</v>
      </c>
      <c r="G14" s="93">
        <v>36500</v>
      </c>
      <c r="H14" s="94">
        <v>0</v>
      </c>
      <c r="I14" s="93">
        <v>0</v>
      </c>
      <c r="J14" s="94">
        <v>0</v>
      </c>
      <c r="K14" s="93">
        <v>0</v>
      </c>
      <c r="L14" s="94">
        <v>0</v>
      </c>
      <c r="M14" s="93">
        <v>0</v>
      </c>
      <c r="N14" s="94">
        <v>0</v>
      </c>
      <c r="O14" s="93">
        <v>0</v>
      </c>
      <c r="P14" s="94">
        <v>0</v>
      </c>
      <c r="Q14" s="93">
        <f t="shared" si="0"/>
        <v>246700</v>
      </c>
    </row>
    <row r="15" spans="1:17" ht="15.75">
      <c r="A15" s="516"/>
      <c r="B15" s="519" t="s">
        <v>37</v>
      </c>
      <c r="C15" s="83" t="s">
        <v>427</v>
      </c>
      <c r="D15" s="346">
        <v>2141000</v>
      </c>
      <c r="E15" s="93">
        <v>0</v>
      </c>
      <c r="F15" s="94">
        <v>0</v>
      </c>
      <c r="G15" s="93">
        <v>0</v>
      </c>
      <c r="H15" s="94">
        <v>0</v>
      </c>
      <c r="I15" s="93">
        <v>0</v>
      </c>
      <c r="J15" s="94">
        <v>0</v>
      </c>
      <c r="K15" s="93">
        <v>0</v>
      </c>
      <c r="L15" s="94">
        <v>0</v>
      </c>
      <c r="M15" s="93">
        <v>355000</v>
      </c>
      <c r="N15" s="94">
        <v>0</v>
      </c>
      <c r="O15" s="93">
        <v>0</v>
      </c>
      <c r="P15" s="94">
        <v>0</v>
      </c>
      <c r="Q15" s="93">
        <f t="shared" si="0"/>
        <v>355000</v>
      </c>
    </row>
    <row r="16" spans="1:17" ht="23.25" customHeight="1">
      <c r="A16" s="517"/>
      <c r="B16" s="520"/>
      <c r="C16" s="238" t="s">
        <v>239</v>
      </c>
      <c r="D16" s="346">
        <v>0</v>
      </c>
      <c r="E16" s="93">
        <v>0</v>
      </c>
      <c r="F16" s="94">
        <v>0</v>
      </c>
      <c r="G16" s="93">
        <v>0</v>
      </c>
      <c r="H16" s="94">
        <v>0</v>
      </c>
      <c r="I16" s="93">
        <v>0</v>
      </c>
      <c r="J16" s="94">
        <v>0</v>
      </c>
      <c r="K16" s="93">
        <v>0</v>
      </c>
      <c r="L16" s="94">
        <v>0</v>
      </c>
      <c r="M16" s="93">
        <v>1650000</v>
      </c>
      <c r="N16" s="94">
        <v>0</v>
      </c>
      <c r="O16" s="93">
        <v>0</v>
      </c>
      <c r="P16" s="94">
        <v>0</v>
      </c>
      <c r="Q16" s="93">
        <f t="shared" si="0"/>
        <v>1650000</v>
      </c>
    </row>
    <row r="17" spans="1:17" ht="15.75">
      <c r="A17" s="90" t="s">
        <v>102</v>
      </c>
      <c r="B17" s="96" t="s">
        <v>8</v>
      </c>
      <c r="C17" s="83" t="s">
        <v>427</v>
      </c>
      <c r="D17" s="346">
        <v>1621760</v>
      </c>
      <c r="E17" s="93">
        <v>0</v>
      </c>
      <c r="F17" s="94">
        <v>0</v>
      </c>
      <c r="G17" s="93">
        <v>1284000</v>
      </c>
      <c r="H17" s="94">
        <v>0</v>
      </c>
      <c r="I17" s="93">
        <v>0</v>
      </c>
      <c r="J17" s="94">
        <v>0</v>
      </c>
      <c r="K17" s="93">
        <v>0</v>
      </c>
      <c r="L17" s="94">
        <v>10000</v>
      </c>
      <c r="M17" s="93">
        <v>0</v>
      </c>
      <c r="N17" s="94">
        <v>0</v>
      </c>
      <c r="O17" s="93">
        <v>0</v>
      </c>
      <c r="P17" s="94">
        <v>0</v>
      </c>
      <c r="Q17" s="93">
        <f t="shared" si="0"/>
        <v>1294000</v>
      </c>
    </row>
    <row r="18" spans="1:17" ht="15.75">
      <c r="A18" s="516" t="s">
        <v>100</v>
      </c>
      <c r="B18" s="95" t="s">
        <v>61</v>
      </c>
      <c r="C18" s="82" t="s">
        <v>427</v>
      </c>
      <c r="D18" s="347">
        <v>2052720</v>
      </c>
      <c r="E18" s="91">
        <v>2052720</v>
      </c>
      <c r="F18" s="92">
        <v>0</v>
      </c>
      <c r="G18" s="91">
        <v>0</v>
      </c>
      <c r="H18" s="92">
        <v>0</v>
      </c>
      <c r="I18" s="91">
        <v>0</v>
      </c>
      <c r="J18" s="92">
        <v>0</v>
      </c>
      <c r="K18" s="91">
        <v>0</v>
      </c>
      <c r="L18" s="92">
        <v>0</v>
      </c>
      <c r="M18" s="91">
        <v>0</v>
      </c>
      <c r="N18" s="92">
        <v>0</v>
      </c>
      <c r="O18" s="91">
        <v>0</v>
      </c>
      <c r="P18" s="92">
        <v>0</v>
      </c>
      <c r="Q18" s="91">
        <f>SUM(E18:P18)</f>
        <v>2052720</v>
      </c>
    </row>
    <row r="19" spans="1:17" ht="15.75">
      <c r="A19" s="518"/>
      <c r="B19" s="167" t="s">
        <v>62</v>
      </c>
      <c r="C19" s="83" t="s">
        <v>427</v>
      </c>
      <c r="D19" s="346">
        <v>6787200</v>
      </c>
      <c r="E19" s="93">
        <v>4975423</v>
      </c>
      <c r="F19" s="94">
        <v>0</v>
      </c>
      <c r="G19" s="93">
        <v>846390</v>
      </c>
      <c r="H19" s="94">
        <v>0</v>
      </c>
      <c r="I19" s="93">
        <v>0</v>
      </c>
      <c r="J19" s="94">
        <v>394800</v>
      </c>
      <c r="K19" s="93">
        <v>0</v>
      </c>
      <c r="L19" s="94">
        <v>0</v>
      </c>
      <c r="M19" s="93">
        <v>0</v>
      </c>
      <c r="N19" s="94">
        <v>0</v>
      </c>
      <c r="O19" s="93">
        <v>0</v>
      </c>
      <c r="P19" s="94">
        <v>0</v>
      </c>
      <c r="Q19" s="93">
        <f>SUM(E19:P19)</f>
        <v>6216613</v>
      </c>
    </row>
    <row r="20" spans="1:17" ht="15.75">
      <c r="A20" s="168" t="s">
        <v>31</v>
      </c>
      <c r="B20" s="167" t="s">
        <v>31</v>
      </c>
      <c r="C20" s="83" t="s">
        <v>427</v>
      </c>
      <c r="D20" s="346">
        <v>7743920</v>
      </c>
      <c r="E20" s="93">
        <v>0</v>
      </c>
      <c r="F20" s="94">
        <v>0</v>
      </c>
      <c r="G20" s="93">
        <v>0</v>
      </c>
      <c r="H20" s="94">
        <v>0</v>
      </c>
      <c r="I20" s="93">
        <v>0</v>
      </c>
      <c r="J20" s="94">
        <v>0</v>
      </c>
      <c r="K20" s="93">
        <v>0</v>
      </c>
      <c r="L20" s="94">
        <v>0</v>
      </c>
      <c r="M20" s="93">
        <v>0</v>
      </c>
      <c r="N20" s="94">
        <v>0</v>
      </c>
      <c r="O20" s="93">
        <v>0</v>
      </c>
      <c r="P20" s="94">
        <v>7387896</v>
      </c>
      <c r="Q20" s="93">
        <f t="shared" si="0"/>
        <v>7387896</v>
      </c>
    </row>
    <row r="21" spans="1:17" s="85" customFormat="1" ht="24" customHeight="1">
      <c r="A21" s="508" t="s">
        <v>48</v>
      </c>
      <c r="B21" s="509"/>
      <c r="C21" s="510"/>
      <c r="D21" s="344">
        <f aca="true" t="shared" si="1" ref="D21:Q21">SUM(D10:D20)</f>
        <v>26500000</v>
      </c>
      <c r="E21" s="344">
        <f t="shared" si="1"/>
        <v>8771286.15</v>
      </c>
      <c r="F21" s="345">
        <f t="shared" si="1"/>
        <v>197368.4</v>
      </c>
      <c r="G21" s="344">
        <f t="shared" si="1"/>
        <v>3378147.64</v>
      </c>
      <c r="H21" s="345">
        <f t="shared" si="1"/>
        <v>73000</v>
      </c>
      <c r="I21" s="344">
        <f t="shared" si="1"/>
        <v>0</v>
      </c>
      <c r="J21" s="345">
        <f t="shared" si="1"/>
        <v>578412</v>
      </c>
      <c r="K21" s="344">
        <f t="shared" si="1"/>
        <v>67720</v>
      </c>
      <c r="L21" s="345">
        <f t="shared" si="1"/>
        <v>207933</v>
      </c>
      <c r="M21" s="344">
        <f t="shared" si="1"/>
        <v>2005000</v>
      </c>
      <c r="N21" s="345">
        <f t="shared" si="1"/>
        <v>17853</v>
      </c>
      <c r="O21" s="344">
        <f t="shared" si="1"/>
        <v>231903.61</v>
      </c>
      <c r="P21" s="345">
        <f t="shared" si="1"/>
        <v>7387896</v>
      </c>
      <c r="Q21" s="344">
        <f t="shared" si="1"/>
        <v>22916519.8</v>
      </c>
    </row>
    <row r="24" ht="18.75">
      <c r="A24" s="57" t="s">
        <v>97</v>
      </c>
    </row>
  </sheetData>
  <sheetProtection/>
  <mergeCells count="26">
    <mergeCell ref="A1:Q1"/>
    <mergeCell ref="A2:Q2"/>
    <mergeCell ref="A3:Q3"/>
    <mergeCell ref="A4:A8"/>
    <mergeCell ref="B4:B8"/>
    <mergeCell ref="C4:C8"/>
    <mergeCell ref="E4:Q4"/>
    <mergeCell ref="Q5:Q8"/>
    <mergeCell ref="F5:F7"/>
    <mergeCell ref="G5:G7"/>
    <mergeCell ref="A18:A19"/>
    <mergeCell ref="A14:A16"/>
    <mergeCell ref="B15:B16"/>
    <mergeCell ref="D4:D8"/>
    <mergeCell ref="O5:O7"/>
    <mergeCell ref="P5:P7"/>
    <mergeCell ref="A21:C21"/>
    <mergeCell ref="E5:E7"/>
    <mergeCell ref="K5:K7"/>
    <mergeCell ref="L5:L7"/>
    <mergeCell ref="M5:M7"/>
    <mergeCell ref="N5:N7"/>
    <mergeCell ref="H5:H7"/>
    <mergeCell ref="A10:A13"/>
    <mergeCell ref="I5:I7"/>
    <mergeCell ref="J5:J7"/>
  </mergeCells>
  <printOptions/>
  <pageMargins left="0.7874015748031497" right="0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zoomScaleSheetLayoutView="100" zoomScalePageLayoutView="0" workbookViewId="0" topLeftCell="A7">
      <selection activeCell="G26" sqref="G26"/>
    </sheetView>
  </sheetViews>
  <sheetFormatPr defaultColWidth="9.140625" defaultRowHeight="23.25"/>
  <cols>
    <col min="1" max="2" width="2.7109375" style="2" customWidth="1"/>
    <col min="3" max="3" width="22.57421875" style="2" customWidth="1"/>
    <col min="4" max="5" width="14.7109375" style="13" customWidth="1"/>
    <col min="6" max="6" width="13.57421875" style="2" customWidth="1"/>
    <col min="7" max="7" width="14.7109375" style="2" customWidth="1"/>
    <col min="8" max="8" width="14.7109375" style="13" customWidth="1"/>
    <col min="9" max="10" width="9.140625" style="2" customWidth="1"/>
    <col min="11" max="11" width="19.7109375" style="2" customWidth="1"/>
    <col min="12" max="12" width="14.140625" style="13" bestFit="1" customWidth="1"/>
    <col min="13" max="13" width="9.140625" style="2" customWidth="1"/>
    <col min="14" max="14" width="14.140625" style="13" bestFit="1" customWidth="1"/>
    <col min="15" max="16384" width="9.140625" style="2" customWidth="1"/>
  </cols>
  <sheetData>
    <row r="1" spans="1:8" ht="21">
      <c r="A1" s="409" t="s">
        <v>0</v>
      </c>
      <c r="B1" s="409"/>
      <c r="C1" s="409"/>
      <c r="D1" s="409"/>
      <c r="E1" s="409"/>
      <c r="F1" s="409"/>
      <c r="G1" s="409"/>
      <c r="H1" s="409"/>
    </row>
    <row r="2" spans="1:8" ht="21">
      <c r="A2" s="409" t="s">
        <v>78</v>
      </c>
      <c r="B2" s="409"/>
      <c r="C2" s="409"/>
      <c r="D2" s="409"/>
      <c r="E2" s="409"/>
      <c r="F2" s="409"/>
      <c r="G2" s="409"/>
      <c r="H2" s="409"/>
    </row>
    <row r="3" spans="1:8" ht="21">
      <c r="A3" s="409" t="s">
        <v>378</v>
      </c>
      <c r="B3" s="409"/>
      <c r="C3" s="409"/>
      <c r="D3" s="409"/>
      <c r="E3" s="409"/>
      <c r="F3" s="409"/>
      <c r="G3" s="409"/>
      <c r="H3" s="409"/>
    </row>
    <row r="4" ht="21">
      <c r="A4" s="4" t="s">
        <v>268</v>
      </c>
    </row>
    <row r="5" spans="1:14" s="6" customFormat="1" ht="18.75">
      <c r="A5" s="413" t="s">
        <v>52</v>
      </c>
      <c r="B5" s="414"/>
      <c r="C5" s="425"/>
      <c r="D5" s="419" t="s">
        <v>82</v>
      </c>
      <c r="E5" s="420"/>
      <c r="F5" s="421" t="s">
        <v>83</v>
      </c>
      <c r="G5" s="421"/>
      <c r="H5" s="422"/>
      <c r="L5" s="23"/>
      <c r="N5" s="23"/>
    </row>
    <row r="6" spans="1:14" s="6" customFormat="1" ht="23.25" customHeight="1">
      <c r="A6" s="415"/>
      <c r="B6" s="416"/>
      <c r="C6" s="426"/>
      <c r="D6" s="420"/>
      <c r="E6" s="420"/>
      <c r="F6" s="413" t="s">
        <v>84</v>
      </c>
      <c r="G6" s="424" t="s">
        <v>53</v>
      </c>
      <c r="H6" s="424"/>
      <c r="L6" s="23"/>
      <c r="N6" s="23"/>
    </row>
    <row r="7" spans="1:14" s="6" customFormat="1" ht="18.75">
      <c r="A7" s="417"/>
      <c r="B7" s="418"/>
      <c r="C7" s="427"/>
      <c r="D7" s="196" t="s">
        <v>380</v>
      </c>
      <c r="E7" s="197" t="s">
        <v>379</v>
      </c>
      <c r="F7" s="423"/>
      <c r="G7" s="180">
        <v>2562</v>
      </c>
      <c r="H7" s="234" t="s">
        <v>379</v>
      </c>
      <c r="L7" s="23"/>
      <c r="N7" s="23"/>
    </row>
    <row r="8" spans="1:8" ht="21">
      <c r="A8" s="166"/>
      <c r="B8" s="20" t="s">
        <v>80</v>
      </c>
      <c r="C8" s="20"/>
      <c r="D8" s="17"/>
      <c r="E8" s="194"/>
      <c r="F8" s="301" t="s">
        <v>144</v>
      </c>
      <c r="G8" s="302">
        <v>26728864</v>
      </c>
      <c r="H8" s="183">
        <v>26482164</v>
      </c>
    </row>
    <row r="9" spans="1:14" s="6" customFormat="1" ht="23.25" customHeight="1">
      <c r="A9" s="107"/>
      <c r="B9" s="20"/>
      <c r="C9" s="20" t="s">
        <v>382</v>
      </c>
      <c r="D9" s="17">
        <v>695000</v>
      </c>
      <c r="E9" s="194">
        <v>695000</v>
      </c>
      <c r="F9" s="303" t="s">
        <v>381</v>
      </c>
      <c r="G9" s="300">
        <v>10980</v>
      </c>
      <c r="H9" s="22">
        <v>10980</v>
      </c>
      <c r="L9" s="23"/>
      <c r="N9" s="23"/>
    </row>
    <row r="10" spans="1:8" ht="21">
      <c r="A10" s="166"/>
      <c r="B10" s="20" t="s">
        <v>383</v>
      </c>
      <c r="C10" s="155"/>
      <c r="D10" s="17"/>
      <c r="E10" s="194"/>
      <c r="F10" s="294" t="s">
        <v>48</v>
      </c>
      <c r="G10" s="250">
        <f>SUM(G8:G9)</f>
        <v>26739844</v>
      </c>
      <c r="H10" s="10">
        <f>SUM(H8:H9)</f>
        <v>26493144</v>
      </c>
    </row>
    <row r="11" spans="1:8" ht="21">
      <c r="A11" s="166"/>
      <c r="B11" s="20"/>
      <c r="C11" s="20" t="s">
        <v>139</v>
      </c>
      <c r="D11" s="17">
        <v>3331957</v>
      </c>
      <c r="E11" s="194">
        <v>3331957</v>
      </c>
      <c r="F11" s="297"/>
      <c r="G11" s="5"/>
      <c r="H11" s="5"/>
    </row>
    <row r="12" spans="1:8" ht="21">
      <c r="A12" s="166"/>
      <c r="B12" s="20"/>
      <c r="C12" s="20" t="s">
        <v>384</v>
      </c>
      <c r="D12" s="17">
        <v>4382217</v>
      </c>
      <c r="E12" s="194">
        <v>4382217</v>
      </c>
      <c r="F12" s="198"/>
      <c r="G12" s="5"/>
      <c r="H12" s="5"/>
    </row>
    <row r="13" spans="1:8" ht="21">
      <c r="A13" s="166"/>
      <c r="B13" s="20" t="s">
        <v>385</v>
      </c>
      <c r="C13" s="155"/>
      <c r="D13" s="17"/>
      <c r="E13" s="194"/>
      <c r="F13" s="198"/>
      <c r="G13" s="5"/>
      <c r="H13" s="5"/>
    </row>
    <row r="14" spans="1:8" ht="21">
      <c r="A14" s="166"/>
      <c r="B14" s="20"/>
      <c r="C14" s="20" t="s">
        <v>385</v>
      </c>
      <c r="D14" s="17">
        <v>470700</v>
      </c>
      <c r="E14" s="194">
        <v>470700</v>
      </c>
      <c r="F14" s="198"/>
      <c r="G14" s="5"/>
      <c r="H14" s="5"/>
    </row>
    <row r="15" spans="1:8" ht="21">
      <c r="A15" s="166"/>
      <c r="B15" s="20" t="s">
        <v>386</v>
      </c>
      <c r="C15" s="20"/>
      <c r="D15" s="17"/>
      <c r="E15" s="194"/>
      <c r="F15" s="297"/>
      <c r="G15" s="5"/>
      <c r="H15" s="5"/>
    </row>
    <row r="16" spans="1:8" ht="21">
      <c r="A16" s="166"/>
      <c r="B16" s="20"/>
      <c r="C16" s="155" t="s">
        <v>387</v>
      </c>
      <c r="D16" s="17">
        <v>11965754</v>
      </c>
      <c r="E16" s="194">
        <v>11965754</v>
      </c>
      <c r="F16" s="15"/>
      <c r="G16" s="5"/>
      <c r="H16" s="5"/>
    </row>
    <row r="17" spans="1:8" ht="21">
      <c r="A17" s="271"/>
      <c r="B17" s="101" t="s">
        <v>388</v>
      </c>
      <c r="C17" s="296"/>
      <c r="D17" s="17"/>
      <c r="E17" s="194"/>
      <c r="F17" s="15"/>
      <c r="G17" s="5"/>
      <c r="H17" s="5"/>
    </row>
    <row r="18" spans="1:14" ht="21">
      <c r="A18" s="166"/>
      <c r="B18" s="6"/>
      <c r="C18" s="295" t="s">
        <v>291</v>
      </c>
      <c r="D18" s="17">
        <v>38500</v>
      </c>
      <c r="E18" s="17">
        <v>38500</v>
      </c>
      <c r="F18" s="15"/>
      <c r="G18" s="5"/>
      <c r="H18" s="5"/>
      <c r="J18" s="2" t="s">
        <v>287</v>
      </c>
      <c r="L18" s="13">
        <v>2851342</v>
      </c>
      <c r="N18" s="13">
        <v>2924082</v>
      </c>
    </row>
    <row r="19" spans="1:14" ht="21">
      <c r="A19" s="166"/>
      <c r="B19" s="20"/>
      <c r="C19" s="18" t="s">
        <v>393</v>
      </c>
      <c r="D19" s="17">
        <v>206350</v>
      </c>
      <c r="E19" s="17">
        <v>206350</v>
      </c>
      <c r="F19" s="15"/>
      <c r="G19" s="5"/>
      <c r="H19" s="5"/>
      <c r="J19" s="2" t="s">
        <v>288</v>
      </c>
      <c r="L19" s="13">
        <v>2483184</v>
      </c>
      <c r="N19" s="13">
        <v>2483184</v>
      </c>
    </row>
    <row r="20" spans="1:14" ht="21">
      <c r="A20" s="166"/>
      <c r="B20" s="20"/>
      <c r="C20" s="18" t="s">
        <v>292</v>
      </c>
      <c r="D20" s="17">
        <v>83780</v>
      </c>
      <c r="E20" s="17">
        <v>83780</v>
      </c>
      <c r="F20" s="15"/>
      <c r="G20" s="5"/>
      <c r="H20" s="5"/>
      <c r="J20" s="2" t="s">
        <v>289</v>
      </c>
      <c r="L20" s="13">
        <v>10000</v>
      </c>
      <c r="N20" s="13">
        <v>20000</v>
      </c>
    </row>
    <row r="21" spans="1:8" ht="21">
      <c r="A21" s="166"/>
      <c r="B21" s="20"/>
      <c r="C21" s="18" t="s">
        <v>392</v>
      </c>
      <c r="D21" s="17">
        <v>28000</v>
      </c>
      <c r="E21" s="17">
        <v>28000</v>
      </c>
      <c r="F21" s="15"/>
      <c r="G21" s="5"/>
      <c r="H21" s="5"/>
    </row>
    <row r="22" spans="1:14" ht="21">
      <c r="A22" s="166"/>
      <c r="B22" s="20"/>
      <c r="C22" s="18" t="s">
        <v>389</v>
      </c>
      <c r="D22" s="17">
        <v>389800</v>
      </c>
      <c r="E22" s="17">
        <v>389800</v>
      </c>
      <c r="F22" s="15"/>
      <c r="G22" s="5"/>
      <c r="H22" s="5"/>
      <c r="J22" s="2" t="s">
        <v>292</v>
      </c>
      <c r="L22" s="13">
        <v>55000</v>
      </c>
      <c r="N22" s="13">
        <v>50000</v>
      </c>
    </row>
    <row r="23" spans="1:8" ht="21">
      <c r="A23" s="166"/>
      <c r="B23" s="20"/>
      <c r="C23" s="18" t="s">
        <v>206</v>
      </c>
      <c r="D23" s="17">
        <v>414490</v>
      </c>
      <c r="E23" s="17">
        <v>414490</v>
      </c>
      <c r="F23" s="15"/>
      <c r="G23" s="5"/>
      <c r="H23" s="5"/>
    </row>
    <row r="24" spans="1:8" ht="21">
      <c r="A24" s="166"/>
      <c r="B24" s="20"/>
      <c r="C24" s="18" t="s">
        <v>287</v>
      </c>
      <c r="D24" s="17">
        <v>1440512</v>
      </c>
      <c r="E24" s="17">
        <v>1440512</v>
      </c>
      <c r="F24" s="15"/>
      <c r="G24" s="5"/>
      <c r="H24" s="5"/>
    </row>
    <row r="25" spans="1:8" ht="21">
      <c r="A25" s="166"/>
      <c r="B25" s="20"/>
      <c r="C25" s="18" t="s">
        <v>290</v>
      </c>
      <c r="D25" s="17">
        <v>9000</v>
      </c>
      <c r="E25" s="17">
        <v>9000</v>
      </c>
      <c r="F25" s="15"/>
      <c r="G25" s="5"/>
      <c r="H25" s="5"/>
    </row>
    <row r="26" spans="1:8" ht="21">
      <c r="A26" s="166"/>
      <c r="B26" s="20"/>
      <c r="C26" s="18" t="s">
        <v>390</v>
      </c>
      <c r="D26" s="17">
        <v>10000</v>
      </c>
      <c r="E26" s="17">
        <v>10000</v>
      </c>
      <c r="F26" s="15"/>
      <c r="G26" s="5"/>
      <c r="H26" s="5"/>
    </row>
    <row r="27" spans="1:14" ht="21">
      <c r="A27" s="166"/>
      <c r="B27" s="20"/>
      <c r="C27" s="18" t="s">
        <v>289</v>
      </c>
      <c r="D27" s="17">
        <v>111500</v>
      </c>
      <c r="E27" s="17">
        <v>10000</v>
      </c>
      <c r="F27" s="15"/>
      <c r="G27" s="5"/>
      <c r="H27" s="5"/>
      <c r="J27" s="2" t="s">
        <v>290</v>
      </c>
      <c r="L27" s="13">
        <v>22500</v>
      </c>
      <c r="N27" s="13">
        <v>22500</v>
      </c>
    </row>
    <row r="28" spans="1:8" ht="21">
      <c r="A28" s="166"/>
      <c r="B28" s="20"/>
      <c r="C28" s="18" t="s">
        <v>391</v>
      </c>
      <c r="D28" s="17">
        <v>727100</v>
      </c>
      <c r="E28" s="17">
        <v>581900</v>
      </c>
      <c r="F28" s="15"/>
      <c r="G28" s="5"/>
      <c r="H28" s="5"/>
    </row>
    <row r="29" spans="1:14" ht="21">
      <c r="A29" s="166"/>
      <c r="B29" s="20"/>
      <c r="C29" s="18" t="s">
        <v>288</v>
      </c>
      <c r="D29" s="17">
        <v>2435184</v>
      </c>
      <c r="E29" s="17">
        <v>2435184</v>
      </c>
      <c r="F29" s="15"/>
      <c r="G29" s="5"/>
      <c r="H29" s="5"/>
      <c r="J29" s="2" t="s">
        <v>291</v>
      </c>
      <c r="L29" s="13">
        <v>35000</v>
      </c>
      <c r="N29" s="13">
        <v>35000</v>
      </c>
    </row>
    <row r="30" spans="1:14" s="4" customFormat="1" ht="21">
      <c r="A30" s="410" t="s">
        <v>48</v>
      </c>
      <c r="B30" s="411"/>
      <c r="C30" s="412"/>
      <c r="D30" s="10">
        <f>SUM(D8:D29)</f>
        <v>26739844</v>
      </c>
      <c r="E30" s="195">
        <f>SUM(E8:E29)</f>
        <v>26493144</v>
      </c>
      <c r="F30" s="298"/>
      <c r="G30" s="8"/>
      <c r="H30" s="8"/>
      <c r="L30" s="24"/>
      <c r="N30" s="24"/>
    </row>
    <row r="31" spans="11:14" ht="21">
      <c r="K31" s="17">
        <v>2483184</v>
      </c>
      <c r="N31" s="194">
        <v>2483184</v>
      </c>
    </row>
    <row r="32" spans="1:14" ht="21">
      <c r="A32" s="4"/>
      <c r="K32" s="17"/>
      <c r="N32" s="194">
        <v>0</v>
      </c>
    </row>
    <row r="33" spans="11:14" ht="21">
      <c r="K33" s="17"/>
      <c r="N33" s="194"/>
    </row>
    <row r="34" spans="11:14" ht="21">
      <c r="K34" s="17">
        <v>190490</v>
      </c>
      <c r="N34" s="194">
        <v>175500</v>
      </c>
    </row>
    <row r="35" spans="11:14" ht="21">
      <c r="K35" s="17">
        <v>63500</v>
      </c>
      <c r="N35" s="194">
        <v>63500</v>
      </c>
    </row>
    <row r="36" spans="11:14" ht="21">
      <c r="K36" s="17"/>
      <c r="N36" s="194"/>
    </row>
    <row r="37" spans="11:14" ht="21">
      <c r="K37" s="17">
        <v>55000</v>
      </c>
      <c r="N37" s="194">
        <v>50000</v>
      </c>
    </row>
    <row r="38" spans="11:14" ht="21">
      <c r="K38" s="17">
        <v>10000</v>
      </c>
      <c r="N38" s="194">
        <v>20000</v>
      </c>
    </row>
    <row r="39" spans="11:14" ht="21">
      <c r="K39" s="17">
        <v>2845342</v>
      </c>
      <c r="N39" s="194">
        <v>2918082</v>
      </c>
    </row>
    <row r="40" spans="1:8" ht="21">
      <c r="A40" s="409" t="s">
        <v>0</v>
      </c>
      <c r="B40" s="409"/>
      <c r="C40" s="409"/>
      <c r="D40" s="409"/>
      <c r="E40" s="409"/>
      <c r="F40" s="409"/>
      <c r="G40" s="409"/>
      <c r="H40" s="409"/>
    </row>
    <row r="41" spans="1:14" ht="21">
      <c r="A41" s="409" t="s">
        <v>78</v>
      </c>
      <c r="B41" s="409"/>
      <c r="C41" s="409"/>
      <c r="D41" s="409"/>
      <c r="E41" s="409"/>
      <c r="F41" s="409"/>
      <c r="G41" s="409"/>
      <c r="H41" s="409"/>
      <c r="K41" s="270">
        <f>SUM(K31:K40)</f>
        <v>5647516</v>
      </c>
      <c r="N41" s="13">
        <f>SUM(N31:N40)</f>
        <v>5710266</v>
      </c>
    </row>
    <row r="42" spans="1:8" ht="21">
      <c r="A42" s="409" t="s">
        <v>180</v>
      </c>
      <c r="B42" s="409"/>
      <c r="C42" s="409"/>
      <c r="D42" s="409"/>
      <c r="E42" s="409"/>
      <c r="F42" s="409"/>
      <c r="G42" s="409"/>
      <c r="H42" s="409"/>
    </row>
    <row r="43" ht="21">
      <c r="A43" s="4" t="s">
        <v>268</v>
      </c>
    </row>
    <row r="45" spans="1:8" ht="21">
      <c r="A45" s="413" t="s">
        <v>52</v>
      </c>
      <c r="B45" s="414"/>
      <c r="C45" s="291"/>
      <c r="D45" s="419" t="s">
        <v>82</v>
      </c>
      <c r="E45" s="420"/>
      <c r="F45" s="421" t="s">
        <v>83</v>
      </c>
      <c r="G45" s="421"/>
      <c r="H45" s="422"/>
    </row>
    <row r="46" spans="1:8" ht="21">
      <c r="A46" s="415"/>
      <c r="B46" s="416"/>
      <c r="C46" s="292"/>
      <c r="D46" s="420"/>
      <c r="E46" s="420"/>
      <c r="F46" s="413" t="s">
        <v>84</v>
      </c>
      <c r="G46" s="424" t="s">
        <v>53</v>
      </c>
      <c r="H46" s="424"/>
    </row>
    <row r="47" spans="1:8" ht="21">
      <c r="A47" s="417"/>
      <c r="B47" s="418"/>
      <c r="C47" s="293"/>
      <c r="D47" s="196">
        <v>2561</v>
      </c>
      <c r="E47" s="197">
        <v>2560</v>
      </c>
      <c r="F47" s="423"/>
      <c r="G47" s="180">
        <v>2561</v>
      </c>
      <c r="H47" s="234">
        <v>2560</v>
      </c>
    </row>
    <row r="48" spans="1:8" ht="21">
      <c r="A48" s="106" t="s">
        <v>79</v>
      </c>
      <c r="B48" s="16"/>
      <c r="C48" s="16"/>
      <c r="D48" s="7"/>
      <c r="E48" s="5"/>
      <c r="F48" s="182"/>
      <c r="G48" s="5"/>
      <c r="H48" s="7"/>
    </row>
    <row r="49" spans="1:8" ht="21">
      <c r="A49" s="166"/>
      <c r="B49" s="20" t="s">
        <v>80</v>
      </c>
      <c r="C49" s="20"/>
      <c r="D49" s="17">
        <v>695000</v>
      </c>
      <c r="E49" s="194">
        <v>695000</v>
      </c>
      <c r="F49" s="193" t="s">
        <v>144</v>
      </c>
      <c r="G49" s="194">
        <v>26482164</v>
      </c>
      <c r="H49" s="17">
        <v>26544914</v>
      </c>
    </row>
    <row r="50" spans="1:8" ht="21">
      <c r="A50" s="107"/>
      <c r="B50" s="20" t="s">
        <v>139</v>
      </c>
      <c r="C50" s="20"/>
      <c r="D50" s="17">
        <v>2754000</v>
      </c>
      <c r="E50" s="194">
        <v>2754000</v>
      </c>
      <c r="F50" s="193" t="s">
        <v>176</v>
      </c>
      <c r="G50" s="194">
        <v>10980</v>
      </c>
      <c r="H50" s="17">
        <v>10980</v>
      </c>
    </row>
    <row r="51" spans="1:8" ht="21">
      <c r="A51" s="166"/>
      <c r="B51" s="155" t="s">
        <v>140</v>
      </c>
      <c r="C51" s="155"/>
      <c r="D51" s="17">
        <v>577957</v>
      </c>
      <c r="E51" s="194">
        <v>577957</v>
      </c>
      <c r="F51" s="193"/>
      <c r="G51" s="194"/>
      <c r="H51" s="17"/>
    </row>
    <row r="52" spans="1:8" ht="21">
      <c r="A52" s="166"/>
      <c r="B52" s="20" t="s">
        <v>141</v>
      </c>
      <c r="C52" s="20"/>
      <c r="D52" s="17">
        <v>1554900</v>
      </c>
      <c r="E52" s="194">
        <v>1554900</v>
      </c>
      <c r="F52" s="100"/>
      <c r="G52" s="194"/>
      <c r="H52" s="17"/>
    </row>
    <row r="53" spans="1:8" ht="21">
      <c r="A53" s="166"/>
      <c r="B53" s="20" t="s">
        <v>142</v>
      </c>
      <c r="C53" s="20"/>
      <c r="D53" s="17">
        <v>149500</v>
      </c>
      <c r="E53" s="194">
        <v>149500</v>
      </c>
      <c r="F53" s="193"/>
      <c r="G53" s="194"/>
      <c r="H53" s="17"/>
    </row>
    <row r="54" spans="1:8" ht="21">
      <c r="A54" s="166"/>
      <c r="B54" s="155" t="s">
        <v>143</v>
      </c>
      <c r="C54" s="155"/>
      <c r="D54" s="17">
        <v>11965754</v>
      </c>
      <c r="E54" s="194">
        <v>11965754</v>
      </c>
      <c r="F54" s="193"/>
      <c r="G54" s="194"/>
      <c r="H54" s="17"/>
    </row>
    <row r="55" spans="1:8" ht="21">
      <c r="A55" s="166"/>
      <c r="B55" s="20" t="s">
        <v>154</v>
      </c>
      <c r="C55" s="20"/>
      <c r="D55" s="17">
        <v>195000</v>
      </c>
      <c r="E55" s="194">
        <v>195000</v>
      </c>
      <c r="F55" s="193"/>
      <c r="G55" s="194"/>
      <c r="H55" s="17"/>
    </row>
    <row r="56" spans="1:8" ht="21">
      <c r="A56" s="166"/>
      <c r="B56" s="20" t="s">
        <v>174</v>
      </c>
      <c r="C56" s="20"/>
      <c r="D56" s="17">
        <v>2737317</v>
      </c>
      <c r="E56" s="194">
        <v>2737317</v>
      </c>
      <c r="F56" s="100"/>
      <c r="G56" s="194"/>
      <c r="H56" s="17"/>
    </row>
    <row r="57" spans="1:8" ht="21">
      <c r="A57" s="166"/>
      <c r="B57" s="20" t="s">
        <v>175</v>
      </c>
      <c r="C57" s="20"/>
      <c r="D57" s="17">
        <v>216200</v>
      </c>
      <c r="E57" s="194">
        <v>216200</v>
      </c>
      <c r="F57" s="102"/>
      <c r="G57" s="194"/>
      <c r="H57" s="17"/>
    </row>
    <row r="58" spans="1:8" ht="21">
      <c r="A58" s="271" t="s">
        <v>81</v>
      </c>
      <c r="B58" s="101"/>
      <c r="C58" s="101"/>
      <c r="D58" s="17"/>
      <c r="E58" s="194"/>
      <c r="F58" s="102"/>
      <c r="G58" s="194"/>
      <c r="H58" s="17"/>
    </row>
    <row r="59" spans="1:8" ht="21">
      <c r="A59" s="166"/>
      <c r="B59" s="6" t="s">
        <v>287</v>
      </c>
      <c r="C59" s="6"/>
      <c r="D59" s="17">
        <v>2851342</v>
      </c>
      <c r="E59" s="17">
        <v>2924082</v>
      </c>
      <c r="F59" s="102"/>
      <c r="G59" s="194"/>
      <c r="H59" s="17"/>
    </row>
    <row r="60" spans="1:8" ht="21">
      <c r="A60" s="166"/>
      <c r="B60" s="18" t="s">
        <v>288</v>
      </c>
      <c r="C60" s="18"/>
      <c r="D60" s="17">
        <v>2483184</v>
      </c>
      <c r="E60" s="17">
        <v>2483184</v>
      </c>
      <c r="F60" s="102"/>
      <c r="G60" s="194"/>
      <c r="H60" s="17"/>
    </row>
    <row r="61" spans="1:8" ht="21">
      <c r="A61" s="166"/>
      <c r="B61" s="18" t="s">
        <v>289</v>
      </c>
      <c r="C61" s="18"/>
      <c r="D61" s="17">
        <v>10000</v>
      </c>
      <c r="E61" s="17">
        <v>20000</v>
      </c>
      <c r="F61" s="102"/>
      <c r="G61" s="194"/>
      <c r="H61" s="17"/>
    </row>
    <row r="62" spans="1:8" ht="21">
      <c r="A62" s="166"/>
      <c r="B62" s="18" t="s">
        <v>206</v>
      </c>
      <c r="C62" s="18"/>
      <c r="D62" s="17">
        <v>190490</v>
      </c>
      <c r="E62" s="17">
        <v>175500</v>
      </c>
      <c r="F62" s="102"/>
      <c r="G62" s="194"/>
      <c r="H62" s="17"/>
    </row>
    <row r="63" spans="1:8" ht="21">
      <c r="A63" s="166"/>
      <c r="B63" s="18" t="s">
        <v>292</v>
      </c>
      <c r="C63" s="18"/>
      <c r="D63" s="17">
        <v>55000</v>
      </c>
      <c r="E63" s="17">
        <v>50000</v>
      </c>
      <c r="F63" s="102"/>
      <c r="G63" s="194"/>
      <c r="H63" s="17"/>
    </row>
    <row r="64" spans="1:8" ht="21">
      <c r="A64" s="166"/>
      <c r="B64" s="18" t="s">
        <v>290</v>
      </c>
      <c r="C64" s="18"/>
      <c r="D64" s="17">
        <v>22500</v>
      </c>
      <c r="E64" s="17">
        <v>22500</v>
      </c>
      <c r="F64" s="102"/>
      <c r="G64" s="194"/>
      <c r="H64" s="17"/>
    </row>
    <row r="65" spans="1:8" ht="21">
      <c r="A65" s="166"/>
      <c r="B65" s="18" t="s">
        <v>291</v>
      </c>
      <c r="C65" s="18"/>
      <c r="D65" s="17">
        <v>35000</v>
      </c>
      <c r="E65" s="17">
        <v>35000</v>
      </c>
      <c r="F65" s="102"/>
      <c r="G65" s="194"/>
      <c r="H65" s="17"/>
    </row>
    <row r="66" spans="1:8" ht="21">
      <c r="A66" s="15"/>
      <c r="B66" s="12"/>
      <c r="C66" s="12"/>
      <c r="D66" s="7"/>
      <c r="E66" s="5"/>
      <c r="F66" s="3"/>
      <c r="G66" s="5"/>
      <c r="H66" s="7"/>
    </row>
    <row r="67" spans="1:8" ht="21">
      <c r="A67" s="410" t="s">
        <v>48</v>
      </c>
      <c r="B67" s="412"/>
      <c r="C67" s="290"/>
      <c r="D67" s="10">
        <f>SUM(D49:D66)</f>
        <v>26493144</v>
      </c>
      <c r="E67" s="195">
        <f>SUM(E48:E66)</f>
        <v>26555894</v>
      </c>
      <c r="F67" s="25"/>
      <c r="G67" s="195">
        <f>SUM(G48:G66)</f>
        <v>26493144</v>
      </c>
      <c r="H67" s="10">
        <f>SUM(H48:H66)</f>
        <v>26555894</v>
      </c>
    </row>
  </sheetData>
  <sheetProtection/>
  <mergeCells count="18">
    <mergeCell ref="A1:H1"/>
    <mergeCell ref="A2:H2"/>
    <mergeCell ref="A3:H3"/>
    <mergeCell ref="D5:E6"/>
    <mergeCell ref="F5:H5"/>
    <mergeCell ref="F6:F7"/>
    <mergeCell ref="G6:H6"/>
    <mergeCell ref="A5:C7"/>
    <mergeCell ref="A30:C30"/>
    <mergeCell ref="A67:B67"/>
    <mergeCell ref="A40:H40"/>
    <mergeCell ref="A41:H41"/>
    <mergeCell ref="A42:H42"/>
    <mergeCell ref="A45:B47"/>
    <mergeCell ref="D45:E46"/>
    <mergeCell ref="F45:H45"/>
    <mergeCell ref="F46:F47"/>
    <mergeCell ref="G46:H46"/>
  </mergeCells>
  <printOptions/>
  <pageMargins left="0.7086614173228347" right="0.11811023622047245" top="0.7480314960629921" bottom="0.35433070866141736" header="0.31496062992125984" footer="0.31496062992125984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G14" sqref="G14"/>
    </sheetView>
  </sheetViews>
  <sheetFormatPr defaultColWidth="9.140625" defaultRowHeight="23.25"/>
  <cols>
    <col min="1" max="1" width="7.7109375" style="81" customWidth="1"/>
    <col min="2" max="2" width="12.00390625" style="81" customWidth="1"/>
    <col min="3" max="3" width="18.7109375" style="81" customWidth="1"/>
    <col min="4" max="4" width="9.421875" style="81" customWidth="1"/>
    <col min="5" max="5" width="7.8515625" style="81" customWidth="1"/>
    <col min="6" max="6" width="7.421875" style="81" customWidth="1"/>
    <col min="7" max="7" width="6.421875" style="81" customWidth="1"/>
    <col min="8" max="8" width="7.140625" style="81" customWidth="1"/>
    <col min="9" max="9" width="8.28125" style="81" customWidth="1"/>
    <col min="10" max="11" width="8.8515625" style="81" customWidth="1"/>
    <col min="12" max="12" width="9.140625" style="81" customWidth="1"/>
    <col min="13" max="13" width="7.140625" style="81" customWidth="1"/>
    <col min="14" max="14" width="7.8515625" style="81" customWidth="1"/>
    <col min="15" max="15" width="7.28125" style="81" customWidth="1"/>
    <col min="16" max="16" width="11.28125" style="81" customWidth="1"/>
    <col min="17" max="16384" width="9.140625" style="81" customWidth="1"/>
  </cols>
  <sheetData>
    <row r="1" spans="1:16" ht="18.75">
      <c r="A1" s="522" t="s">
        <v>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</row>
    <row r="2" spans="1:16" ht="18.75">
      <c r="A2" s="522" t="s">
        <v>151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</row>
    <row r="3" spans="1:16" ht="18.75">
      <c r="A3" s="523" t="s">
        <v>480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</row>
    <row r="4" spans="1:16" ht="15.75">
      <c r="A4" s="511" t="s">
        <v>95</v>
      </c>
      <c r="B4" s="511" t="s">
        <v>90</v>
      </c>
      <c r="C4" s="511" t="s">
        <v>87</v>
      </c>
      <c r="D4" s="528" t="s">
        <v>88</v>
      </c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30"/>
    </row>
    <row r="5" spans="1:16" ht="18.75" customHeight="1">
      <c r="A5" s="524"/>
      <c r="B5" s="524"/>
      <c r="C5" s="524"/>
      <c r="D5" s="511" t="s">
        <v>128</v>
      </c>
      <c r="E5" s="511" t="s">
        <v>129</v>
      </c>
      <c r="F5" s="511" t="s">
        <v>130</v>
      </c>
      <c r="G5" s="511" t="s">
        <v>131</v>
      </c>
      <c r="H5" s="513" t="s">
        <v>132</v>
      </c>
      <c r="I5" s="511" t="s">
        <v>133</v>
      </c>
      <c r="J5" s="511" t="s">
        <v>134</v>
      </c>
      <c r="K5" s="513" t="s">
        <v>135</v>
      </c>
      <c r="L5" s="513" t="s">
        <v>136</v>
      </c>
      <c r="M5" s="511" t="s">
        <v>137</v>
      </c>
      <c r="N5" s="511" t="s">
        <v>138</v>
      </c>
      <c r="O5" s="511" t="s">
        <v>31</v>
      </c>
      <c r="P5" s="511" t="s">
        <v>48</v>
      </c>
    </row>
    <row r="6" spans="1:16" ht="18.75" customHeight="1">
      <c r="A6" s="524"/>
      <c r="B6" s="524"/>
      <c r="C6" s="524"/>
      <c r="D6" s="512"/>
      <c r="E6" s="512"/>
      <c r="F6" s="512"/>
      <c r="G6" s="512"/>
      <c r="H6" s="514"/>
      <c r="I6" s="512"/>
      <c r="J6" s="512"/>
      <c r="K6" s="514"/>
      <c r="L6" s="514"/>
      <c r="M6" s="512"/>
      <c r="N6" s="512"/>
      <c r="O6" s="512"/>
      <c r="P6" s="524"/>
    </row>
    <row r="7" spans="1:16" ht="18.75" customHeight="1">
      <c r="A7" s="524"/>
      <c r="B7" s="524"/>
      <c r="C7" s="524"/>
      <c r="D7" s="512"/>
      <c r="E7" s="512"/>
      <c r="F7" s="512"/>
      <c r="G7" s="512"/>
      <c r="H7" s="514"/>
      <c r="I7" s="512"/>
      <c r="J7" s="512"/>
      <c r="K7" s="514"/>
      <c r="L7" s="514"/>
      <c r="M7" s="512"/>
      <c r="N7" s="512"/>
      <c r="O7" s="512"/>
      <c r="P7" s="524"/>
    </row>
    <row r="8" spans="1:16" ht="18.75" customHeight="1">
      <c r="A8" s="456"/>
      <c r="B8" s="456"/>
      <c r="C8" s="456"/>
      <c r="D8" s="348" t="s">
        <v>347</v>
      </c>
      <c r="E8" s="349" t="s">
        <v>357</v>
      </c>
      <c r="F8" s="348" t="s">
        <v>348</v>
      </c>
      <c r="G8" s="348" t="s">
        <v>358</v>
      </c>
      <c r="H8" s="348" t="s">
        <v>359</v>
      </c>
      <c r="I8" s="348" t="s">
        <v>349</v>
      </c>
      <c r="J8" s="348" t="s">
        <v>360</v>
      </c>
      <c r="K8" s="349" t="s">
        <v>361</v>
      </c>
      <c r="L8" s="348" t="s">
        <v>369</v>
      </c>
      <c r="M8" s="348" t="s">
        <v>370</v>
      </c>
      <c r="N8" s="348" t="s">
        <v>371</v>
      </c>
      <c r="O8" s="348" t="s">
        <v>346</v>
      </c>
      <c r="P8" s="456"/>
    </row>
    <row r="9" spans="1:16" ht="15.75">
      <c r="A9" s="86" t="s">
        <v>10</v>
      </c>
      <c r="B9" s="87"/>
      <c r="C9" s="88"/>
      <c r="D9" s="87"/>
      <c r="E9" s="89"/>
      <c r="F9" s="87"/>
      <c r="G9" s="89"/>
      <c r="H9" s="87"/>
      <c r="I9" s="89"/>
      <c r="J9" s="87"/>
      <c r="K9" s="89"/>
      <c r="L9" s="87"/>
      <c r="M9" s="89"/>
      <c r="N9" s="87"/>
      <c r="O9" s="89"/>
      <c r="P9" s="87"/>
    </row>
    <row r="10" spans="1:16" ht="15.75">
      <c r="A10" s="174" t="s">
        <v>31</v>
      </c>
      <c r="B10" s="175" t="s">
        <v>31</v>
      </c>
      <c r="C10" s="83" t="s">
        <v>47</v>
      </c>
      <c r="D10" s="93">
        <v>0</v>
      </c>
      <c r="E10" s="94">
        <v>0</v>
      </c>
      <c r="F10" s="93">
        <v>0</v>
      </c>
      <c r="G10" s="94">
        <v>0</v>
      </c>
      <c r="H10" s="93">
        <v>0</v>
      </c>
      <c r="I10" s="94">
        <v>0</v>
      </c>
      <c r="J10" s="93">
        <v>0</v>
      </c>
      <c r="K10" s="94">
        <v>0</v>
      </c>
      <c r="L10" s="93">
        <v>0</v>
      </c>
      <c r="M10" s="94">
        <v>0</v>
      </c>
      <c r="N10" s="93">
        <v>0</v>
      </c>
      <c r="O10" s="94">
        <v>38400</v>
      </c>
      <c r="P10" s="93">
        <f>SUM(D10:O10)</f>
        <v>38400</v>
      </c>
    </row>
    <row r="11" spans="1:16" s="85" customFormat="1" ht="24" customHeight="1">
      <c r="A11" s="508" t="s">
        <v>48</v>
      </c>
      <c r="B11" s="509"/>
      <c r="C11" s="510"/>
      <c r="D11" s="344">
        <f aca="true" t="shared" si="0" ref="D11:P11">SUM(D10:D10)</f>
        <v>0</v>
      </c>
      <c r="E11" s="345">
        <f t="shared" si="0"/>
        <v>0</v>
      </c>
      <c r="F11" s="344">
        <f t="shared" si="0"/>
        <v>0</v>
      </c>
      <c r="G11" s="345">
        <f t="shared" si="0"/>
        <v>0</v>
      </c>
      <c r="H11" s="344">
        <f t="shared" si="0"/>
        <v>0</v>
      </c>
      <c r="I11" s="345">
        <f t="shared" si="0"/>
        <v>0</v>
      </c>
      <c r="J11" s="344">
        <f t="shared" si="0"/>
        <v>0</v>
      </c>
      <c r="K11" s="345">
        <f t="shared" si="0"/>
        <v>0</v>
      </c>
      <c r="L11" s="344">
        <f t="shared" si="0"/>
        <v>0</v>
      </c>
      <c r="M11" s="345">
        <f t="shared" si="0"/>
        <v>0</v>
      </c>
      <c r="N11" s="344">
        <f t="shared" si="0"/>
        <v>0</v>
      </c>
      <c r="O11" s="345">
        <f t="shared" si="0"/>
        <v>38400</v>
      </c>
      <c r="P11" s="344">
        <f t="shared" si="0"/>
        <v>38400</v>
      </c>
    </row>
    <row r="14" ht="18.75">
      <c r="A14" s="57" t="s">
        <v>97</v>
      </c>
    </row>
  </sheetData>
  <sheetProtection/>
  <mergeCells count="21">
    <mergeCell ref="P5:P8"/>
    <mergeCell ref="N5:N7"/>
    <mergeCell ref="I5:I7"/>
    <mergeCell ref="H5:H7"/>
    <mergeCell ref="D4:P4"/>
    <mergeCell ref="A1:P1"/>
    <mergeCell ref="A2:P2"/>
    <mergeCell ref="A3:P3"/>
    <mergeCell ref="A4:A8"/>
    <mergeCell ref="B4:B8"/>
    <mergeCell ref="C4:C8"/>
    <mergeCell ref="A11:C11"/>
    <mergeCell ref="D5:D7"/>
    <mergeCell ref="E5:E7"/>
    <mergeCell ref="F5:F7"/>
    <mergeCell ref="G5:G7"/>
    <mergeCell ref="O5:O7"/>
    <mergeCell ref="J5:J7"/>
    <mergeCell ref="K5:K7"/>
    <mergeCell ref="L5:L7"/>
    <mergeCell ref="M5:M7"/>
  </mergeCells>
  <printOptions/>
  <pageMargins left="0.7874015748031497" right="0" top="0.7480314960629921" bottom="0.7480314960629921" header="0.31496062992125984" footer="0.31496062992125984"/>
  <pageSetup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C1">
      <selection activeCell="F5" sqref="F5:Q8"/>
    </sheetView>
  </sheetViews>
  <sheetFormatPr defaultColWidth="9.140625" defaultRowHeight="23.25"/>
  <cols>
    <col min="1" max="1" width="16.421875" style="120" customWidth="1"/>
    <col min="2" max="4" width="9.57421875" style="120" customWidth="1"/>
    <col min="5" max="5" width="9.8515625" style="120" customWidth="1"/>
    <col min="6" max="6" width="8.8515625" style="120" customWidth="1"/>
    <col min="7" max="7" width="7.8515625" style="120" customWidth="1"/>
    <col min="8" max="8" width="9.00390625" style="120" customWidth="1"/>
    <col min="9" max="9" width="7.140625" style="120" customWidth="1"/>
    <col min="10" max="10" width="5.00390625" style="120" customWidth="1"/>
    <col min="11" max="11" width="8.8515625" style="120" customWidth="1"/>
    <col min="12" max="12" width="7.140625" style="120" customWidth="1"/>
    <col min="13" max="13" width="8.00390625" style="120" customWidth="1"/>
    <col min="14" max="14" width="8.8515625" style="120" customWidth="1"/>
    <col min="15" max="15" width="7.28125" style="120" customWidth="1"/>
    <col min="16" max="16" width="8.00390625" style="120" customWidth="1"/>
    <col min="17" max="17" width="8.8515625" style="120" customWidth="1"/>
    <col min="18" max="16384" width="9.140625" style="120" customWidth="1"/>
  </cols>
  <sheetData>
    <row r="1" spans="1:17" ht="15">
      <c r="A1" s="536" t="s">
        <v>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</row>
    <row r="2" spans="1:17" ht="15">
      <c r="A2" s="536" t="s">
        <v>145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</row>
    <row r="3" spans="1:17" ht="15">
      <c r="A3" s="537" t="s">
        <v>480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</row>
    <row r="4" spans="1:17" ht="12">
      <c r="A4" s="533" t="s">
        <v>1</v>
      </c>
      <c r="B4" s="533" t="s">
        <v>25</v>
      </c>
      <c r="C4" s="540" t="s">
        <v>148</v>
      </c>
      <c r="D4" s="543" t="s">
        <v>240</v>
      </c>
      <c r="E4" s="543" t="s">
        <v>48</v>
      </c>
      <c r="F4" s="546" t="s">
        <v>88</v>
      </c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8"/>
    </row>
    <row r="5" spans="1:17" ht="14.25" customHeight="1">
      <c r="A5" s="538"/>
      <c r="B5" s="538"/>
      <c r="C5" s="541"/>
      <c r="D5" s="544"/>
      <c r="E5" s="538"/>
      <c r="F5" s="533" t="s">
        <v>128</v>
      </c>
      <c r="G5" s="531" t="s">
        <v>129</v>
      </c>
      <c r="H5" s="533" t="s">
        <v>130</v>
      </c>
      <c r="I5" s="533" t="s">
        <v>131</v>
      </c>
      <c r="J5" s="531" t="s">
        <v>132</v>
      </c>
      <c r="K5" s="533" t="s">
        <v>133</v>
      </c>
      <c r="L5" s="533" t="s">
        <v>134</v>
      </c>
      <c r="M5" s="533" t="s">
        <v>135</v>
      </c>
      <c r="N5" s="531" t="s">
        <v>136</v>
      </c>
      <c r="O5" s="533" t="s">
        <v>137</v>
      </c>
      <c r="P5" s="533" t="s">
        <v>138</v>
      </c>
      <c r="Q5" s="533" t="s">
        <v>31</v>
      </c>
    </row>
    <row r="6" spans="1:17" ht="15.75" customHeight="1">
      <c r="A6" s="538"/>
      <c r="B6" s="538"/>
      <c r="C6" s="541"/>
      <c r="D6" s="544"/>
      <c r="E6" s="538"/>
      <c r="F6" s="534"/>
      <c r="G6" s="532"/>
      <c r="H6" s="534"/>
      <c r="I6" s="534"/>
      <c r="J6" s="532"/>
      <c r="K6" s="534"/>
      <c r="L6" s="534"/>
      <c r="M6" s="534"/>
      <c r="N6" s="532"/>
      <c r="O6" s="534"/>
      <c r="P6" s="534"/>
      <c r="Q6" s="534"/>
    </row>
    <row r="7" spans="1:17" ht="15.75" customHeight="1">
      <c r="A7" s="538"/>
      <c r="B7" s="538"/>
      <c r="C7" s="541"/>
      <c r="D7" s="544"/>
      <c r="E7" s="538"/>
      <c r="F7" s="534"/>
      <c r="G7" s="532"/>
      <c r="H7" s="534"/>
      <c r="I7" s="534"/>
      <c r="J7" s="532"/>
      <c r="K7" s="534"/>
      <c r="L7" s="534"/>
      <c r="M7" s="534"/>
      <c r="N7" s="532"/>
      <c r="O7" s="534"/>
      <c r="P7" s="534"/>
      <c r="Q7" s="534"/>
    </row>
    <row r="8" spans="1:17" ht="15.75" customHeight="1">
      <c r="A8" s="539"/>
      <c r="B8" s="539"/>
      <c r="C8" s="542"/>
      <c r="D8" s="545"/>
      <c r="E8" s="539"/>
      <c r="F8" s="350" t="s">
        <v>347</v>
      </c>
      <c r="G8" s="351" t="s">
        <v>357</v>
      </c>
      <c r="H8" s="350" t="s">
        <v>348</v>
      </c>
      <c r="I8" s="350" t="s">
        <v>358</v>
      </c>
      <c r="J8" s="351" t="s">
        <v>359</v>
      </c>
      <c r="K8" s="350" t="s">
        <v>349</v>
      </c>
      <c r="L8" s="350" t="s">
        <v>360</v>
      </c>
      <c r="M8" s="352" t="s">
        <v>361</v>
      </c>
      <c r="N8" s="351" t="s">
        <v>369</v>
      </c>
      <c r="O8" s="350" t="s">
        <v>370</v>
      </c>
      <c r="P8" s="350" t="s">
        <v>371</v>
      </c>
      <c r="Q8" s="350" t="s">
        <v>346</v>
      </c>
    </row>
    <row r="9" spans="1:17" ht="12">
      <c r="A9" s="121" t="s">
        <v>10</v>
      </c>
      <c r="B9" s="122"/>
      <c r="C9" s="123"/>
      <c r="D9" s="122"/>
      <c r="E9" s="122"/>
      <c r="F9" s="122"/>
      <c r="G9" s="123"/>
      <c r="H9" s="122"/>
      <c r="I9" s="123"/>
      <c r="J9" s="122"/>
      <c r="K9" s="123"/>
      <c r="L9" s="122"/>
      <c r="M9" s="123"/>
      <c r="N9" s="122"/>
      <c r="O9" s="123"/>
      <c r="P9" s="122"/>
      <c r="Q9" s="122"/>
    </row>
    <row r="10" spans="1:17" ht="12">
      <c r="A10" s="124" t="s">
        <v>31</v>
      </c>
      <c r="B10" s="125">
        <v>7743920</v>
      </c>
      <c r="C10" s="126">
        <v>7387896</v>
      </c>
      <c r="D10" s="125">
        <v>0</v>
      </c>
      <c r="E10" s="125">
        <f aca="true" t="shared" si="0" ref="E10:E19">SUM(C10:D10)</f>
        <v>7387896</v>
      </c>
      <c r="F10" s="125">
        <v>0</v>
      </c>
      <c r="G10" s="126">
        <v>0</v>
      </c>
      <c r="H10" s="125">
        <v>0</v>
      </c>
      <c r="I10" s="126">
        <v>0</v>
      </c>
      <c r="J10" s="125">
        <v>0</v>
      </c>
      <c r="K10" s="126">
        <v>0</v>
      </c>
      <c r="L10" s="125">
        <v>0</v>
      </c>
      <c r="M10" s="126">
        <v>0</v>
      </c>
      <c r="N10" s="125">
        <v>0</v>
      </c>
      <c r="O10" s="126">
        <v>0</v>
      </c>
      <c r="P10" s="125">
        <v>0</v>
      </c>
      <c r="Q10" s="125">
        <v>7387896</v>
      </c>
    </row>
    <row r="11" spans="1:17" ht="12">
      <c r="A11" s="127" t="s">
        <v>61</v>
      </c>
      <c r="B11" s="128">
        <v>2052720</v>
      </c>
      <c r="C11" s="129">
        <v>2052720</v>
      </c>
      <c r="D11" s="128">
        <v>0</v>
      </c>
      <c r="E11" s="128">
        <f t="shared" si="0"/>
        <v>2052720</v>
      </c>
      <c r="F11" s="128">
        <v>2052720</v>
      </c>
      <c r="G11" s="129">
        <v>0</v>
      </c>
      <c r="H11" s="128">
        <v>0</v>
      </c>
      <c r="I11" s="129">
        <v>0</v>
      </c>
      <c r="J11" s="128">
        <v>0</v>
      </c>
      <c r="K11" s="129">
        <v>0</v>
      </c>
      <c r="L11" s="128">
        <v>0</v>
      </c>
      <c r="M11" s="129">
        <v>0</v>
      </c>
      <c r="N11" s="128">
        <v>0</v>
      </c>
      <c r="O11" s="129">
        <v>0</v>
      </c>
      <c r="P11" s="128">
        <v>0</v>
      </c>
      <c r="Q11" s="128">
        <v>0</v>
      </c>
    </row>
    <row r="12" spans="1:17" ht="12">
      <c r="A12" s="127" t="s">
        <v>62</v>
      </c>
      <c r="B12" s="128">
        <v>6787200</v>
      </c>
      <c r="C12" s="129">
        <v>6216613</v>
      </c>
      <c r="D12" s="128">
        <v>0</v>
      </c>
      <c r="E12" s="128">
        <f t="shared" si="0"/>
        <v>6216613</v>
      </c>
      <c r="F12" s="128">
        <v>4975423</v>
      </c>
      <c r="G12" s="129">
        <v>0</v>
      </c>
      <c r="H12" s="128">
        <v>846390</v>
      </c>
      <c r="I12" s="129">
        <v>0</v>
      </c>
      <c r="J12" s="128">
        <v>0</v>
      </c>
      <c r="K12" s="129">
        <v>394800</v>
      </c>
      <c r="L12" s="128">
        <v>0</v>
      </c>
      <c r="M12" s="129">
        <v>0</v>
      </c>
      <c r="N12" s="128">
        <v>0</v>
      </c>
      <c r="O12" s="129">
        <v>0</v>
      </c>
      <c r="P12" s="128">
        <v>0</v>
      </c>
      <c r="Q12" s="128">
        <v>0</v>
      </c>
    </row>
    <row r="13" spans="1:17" ht="12">
      <c r="A13" s="127" t="s">
        <v>32</v>
      </c>
      <c r="B13" s="128">
        <v>758000</v>
      </c>
      <c r="C13" s="129">
        <v>551317</v>
      </c>
      <c r="D13" s="128">
        <v>0</v>
      </c>
      <c r="E13" s="128">
        <f t="shared" si="0"/>
        <v>551317</v>
      </c>
      <c r="F13" s="128">
        <v>463600</v>
      </c>
      <c r="G13" s="129">
        <v>39200</v>
      </c>
      <c r="H13" s="128">
        <v>24367</v>
      </c>
      <c r="I13" s="129">
        <v>0</v>
      </c>
      <c r="J13" s="128">
        <v>0</v>
      </c>
      <c r="K13" s="129">
        <v>24150</v>
      </c>
      <c r="L13" s="128">
        <v>0</v>
      </c>
      <c r="M13" s="129">
        <v>0</v>
      </c>
      <c r="N13" s="128">
        <v>0</v>
      </c>
      <c r="O13" s="129">
        <v>0</v>
      </c>
      <c r="P13" s="128">
        <v>0</v>
      </c>
      <c r="Q13" s="128">
        <v>0</v>
      </c>
    </row>
    <row r="14" spans="1:17" ht="12">
      <c r="A14" s="127" t="s">
        <v>33</v>
      </c>
      <c r="B14" s="128">
        <v>2785400</v>
      </c>
      <c r="C14" s="129">
        <v>1474890.03</v>
      </c>
      <c r="D14" s="128">
        <v>0</v>
      </c>
      <c r="E14" s="128">
        <f t="shared" si="0"/>
        <v>1474890.03</v>
      </c>
      <c r="F14" s="128">
        <v>676881.63</v>
      </c>
      <c r="G14" s="129">
        <v>20168.4</v>
      </c>
      <c r="H14" s="128">
        <v>501076</v>
      </c>
      <c r="I14" s="129">
        <v>33000</v>
      </c>
      <c r="J14" s="128">
        <v>0</v>
      </c>
      <c r="K14" s="129">
        <v>5360</v>
      </c>
      <c r="L14" s="128">
        <v>67720</v>
      </c>
      <c r="M14" s="129">
        <v>158515</v>
      </c>
      <c r="N14" s="128">
        <v>0</v>
      </c>
      <c r="O14" s="129">
        <v>12169</v>
      </c>
      <c r="P14" s="128">
        <v>0</v>
      </c>
      <c r="Q14" s="128">
        <v>0</v>
      </c>
    </row>
    <row r="15" spans="1:17" ht="12">
      <c r="A15" s="127" t="s">
        <v>34</v>
      </c>
      <c r="B15" s="128">
        <v>1878300</v>
      </c>
      <c r="C15" s="129">
        <v>1288519.2</v>
      </c>
      <c r="D15" s="128">
        <v>0</v>
      </c>
      <c r="E15" s="128">
        <f t="shared" si="0"/>
        <v>1288519.2</v>
      </c>
      <c r="F15" s="128">
        <v>272200.56</v>
      </c>
      <c r="G15" s="129">
        <v>0</v>
      </c>
      <c r="H15" s="128">
        <v>685814.64</v>
      </c>
      <c r="I15" s="129">
        <v>40000</v>
      </c>
      <c r="J15" s="128">
        <v>0</v>
      </c>
      <c r="K15" s="129">
        <v>154102</v>
      </c>
      <c r="L15" s="128">
        <v>0</v>
      </c>
      <c r="M15" s="129">
        <v>39418</v>
      </c>
      <c r="N15" s="128">
        <v>0</v>
      </c>
      <c r="O15" s="129">
        <v>5684</v>
      </c>
      <c r="P15" s="128">
        <v>91300</v>
      </c>
      <c r="Q15" s="128">
        <v>0</v>
      </c>
    </row>
    <row r="16" spans="1:17" ht="12">
      <c r="A16" s="127" t="s">
        <v>35</v>
      </c>
      <c r="B16" s="128">
        <v>472500</v>
      </c>
      <c r="C16" s="129">
        <v>398864.57</v>
      </c>
      <c r="D16" s="128">
        <v>0</v>
      </c>
      <c r="E16" s="128">
        <f t="shared" si="0"/>
        <v>398864.57</v>
      </c>
      <c r="F16" s="128">
        <v>258260.96</v>
      </c>
      <c r="G16" s="129">
        <v>0</v>
      </c>
      <c r="H16" s="128">
        <v>0</v>
      </c>
      <c r="I16" s="129">
        <v>0</v>
      </c>
      <c r="J16" s="128">
        <v>0</v>
      </c>
      <c r="K16" s="129">
        <v>0</v>
      </c>
      <c r="L16" s="128">
        <v>0</v>
      </c>
      <c r="M16" s="129">
        <v>0</v>
      </c>
      <c r="N16" s="128">
        <v>0</v>
      </c>
      <c r="O16" s="129">
        <v>0</v>
      </c>
      <c r="P16" s="128">
        <v>140603.61</v>
      </c>
      <c r="Q16" s="128">
        <v>0</v>
      </c>
    </row>
    <row r="17" spans="1:17" ht="12">
      <c r="A17" s="127" t="s">
        <v>36</v>
      </c>
      <c r="B17" s="128">
        <v>259200</v>
      </c>
      <c r="C17" s="129">
        <v>246700</v>
      </c>
      <c r="D17" s="128">
        <v>0</v>
      </c>
      <c r="E17" s="128">
        <f t="shared" si="0"/>
        <v>246700</v>
      </c>
      <c r="F17" s="128">
        <v>72200</v>
      </c>
      <c r="G17" s="129">
        <v>138000</v>
      </c>
      <c r="H17" s="128">
        <v>36500</v>
      </c>
      <c r="I17" s="129">
        <v>0</v>
      </c>
      <c r="J17" s="128">
        <v>0</v>
      </c>
      <c r="K17" s="129">
        <v>0</v>
      </c>
      <c r="L17" s="128">
        <v>0</v>
      </c>
      <c r="M17" s="129">
        <v>0</v>
      </c>
      <c r="N17" s="128">
        <v>0</v>
      </c>
      <c r="O17" s="129">
        <v>0</v>
      </c>
      <c r="P17" s="128">
        <v>0</v>
      </c>
      <c r="Q17" s="128">
        <v>0</v>
      </c>
    </row>
    <row r="18" spans="1:17" ht="12">
      <c r="A18" s="127" t="s">
        <v>37</v>
      </c>
      <c r="B18" s="128">
        <v>2141000</v>
      </c>
      <c r="C18" s="129">
        <v>2111000</v>
      </c>
      <c r="D18" s="128">
        <v>11124379.95</v>
      </c>
      <c r="E18" s="128">
        <f t="shared" si="0"/>
        <v>13235379.95</v>
      </c>
      <c r="F18" s="128">
        <v>0</v>
      </c>
      <c r="G18" s="129">
        <v>0</v>
      </c>
      <c r="H18" s="128">
        <v>4500000</v>
      </c>
      <c r="I18" s="129">
        <v>0</v>
      </c>
      <c r="J18" s="128">
        <v>0</v>
      </c>
      <c r="K18" s="129">
        <v>0</v>
      </c>
      <c r="L18" s="128">
        <v>0</v>
      </c>
      <c r="M18" s="129">
        <v>0</v>
      </c>
      <c r="N18" s="128">
        <v>8735379.95</v>
      </c>
      <c r="O18" s="129">
        <v>0</v>
      </c>
      <c r="P18" s="128">
        <v>0</v>
      </c>
      <c r="Q18" s="128">
        <v>0</v>
      </c>
    </row>
    <row r="19" spans="1:17" ht="12">
      <c r="A19" s="124" t="s">
        <v>8</v>
      </c>
      <c r="B19" s="125">
        <v>1621760</v>
      </c>
      <c r="C19" s="126">
        <v>1294000</v>
      </c>
      <c r="D19" s="125">
        <v>0</v>
      </c>
      <c r="E19" s="125">
        <f t="shared" si="0"/>
        <v>1294000</v>
      </c>
      <c r="F19" s="125">
        <v>0</v>
      </c>
      <c r="G19" s="126">
        <v>0</v>
      </c>
      <c r="H19" s="125">
        <v>1284000</v>
      </c>
      <c r="I19" s="126">
        <v>0</v>
      </c>
      <c r="J19" s="125">
        <v>0</v>
      </c>
      <c r="K19" s="126">
        <v>0</v>
      </c>
      <c r="L19" s="125">
        <v>0</v>
      </c>
      <c r="M19" s="126">
        <v>10000</v>
      </c>
      <c r="N19" s="125">
        <v>0</v>
      </c>
      <c r="O19" s="126">
        <v>0</v>
      </c>
      <c r="P19" s="125">
        <v>0</v>
      </c>
      <c r="Q19" s="125">
        <v>0</v>
      </c>
    </row>
    <row r="20" spans="1:17" s="133" customFormat="1" ht="12.75" thickBot="1">
      <c r="A20" s="130" t="s">
        <v>146</v>
      </c>
      <c r="B20" s="131">
        <f aca="true" t="shared" si="1" ref="B20:Q20">SUM(B10:B19)</f>
        <v>26500000</v>
      </c>
      <c r="C20" s="132">
        <f t="shared" si="1"/>
        <v>23022519.8</v>
      </c>
      <c r="D20" s="131">
        <f t="shared" si="1"/>
        <v>11124379.95</v>
      </c>
      <c r="E20" s="131">
        <f t="shared" si="1"/>
        <v>34146899.75</v>
      </c>
      <c r="F20" s="131">
        <f t="shared" si="1"/>
        <v>8771286.15</v>
      </c>
      <c r="G20" s="131">
        <f t="shared" si="1"/>
        <v>197368.4</v>
      </c>
      <c r="H20" s="131">
        <f t="shared" si="1"/>
        <v>7878147.640000001</v>
      </c>
      <c r="I20" s="131">
        <f t="shared" si="1"/>
        <v>73000</v>
      </c>
      <c r="J20" s="131">
        <f t="shared" si="1"/>
        <v>0</v>
      </c>
      <c r="K20" s="131">
        <f t="shared" si="1"/>
        <v>578412</v>
      </c>
      <c r="L20" s="131">
        <f t="shared" si="1"/>
        <v>67720</v>
      </c>
      <c r="M20" s="131">
        <f t="shared" si="1"/>
        <v>207933</v>
      </c>
      <c r="N20" s="131">
        <f t="shared" si="1"/>
        <v>8735379.95</v>
      </c>
      <c r="O20" s="131">
        <f t="shared" si="1"/>
        <v>17853</v>
      </c>
      <c r="P20" s="131">
        <f t="shared" si="1"/>
        <v>231903.61</v>
      </c>
      <c r="Q20" s="131">
        <f t="shared" si="1"/>
        <v>7387896</v>
      </c>
    </row>
    <row r="21" spans="1:17" ht="12.75" thickTop="1">
      <c r="A21" s="121" t="s">
        <v>20</v>
      </c>
      <c r="B21" s="125"/>
      <c r="C21" s="126"/>
      <c r="D21" s="125"/>
      <c r="E21" s="125"/>
      <c r="F21" s="125"/>
      <c r="G21" s="126"/>
      <c r="H21" s="125"/>
      <c r="I21" s="126"/>
      <c r="J21" s="125"/>
      <c r="K21" s="126"/>
      <c r="L21" s="125"/>
      <c r="M21" s="126"/>
      <c r="N21" s="125"/>
      <c r="O21" s="126"/>
      <c r="P21" s="125"/>
      <c r="Q21" s="125"/>
    </row>
    <row r="22" spans="1:17" ht="12">
      <c r="A22" s="134" t="s">
        <v>2</v>
      </c>
      <c r="B22" s="125">
        <v>130000</v>
      </c>
      <c r="C22" s="126">
        <v>165288.39</v>
      </c>
      <c r="D22" s="125">
        <v>0</v>
      </c>
      <c r="E22" s="125">
        <f aca="true" t="shared" si="2" ref="E22:E29">SUM(C22:D22)</f>
        <v>165288.39</v>
      </c>
      <c r="F22" s="125">
        <v>0</v>
      </c>
      <c r="G22" s="126">
        <v>0</v>
      </c>
      <c r="H22" s="125">
        <v>0</v>
      </c>
      <c r="I22" s="126">
        <v>0</v>
      </c>
      <c r="J22" s="125">
        <v>0</v>
      </c>
      <c r="K22" s="126">
        <v>0</v>
      </c>
      <c r="L22" s="125">
        <v>0</v>
      </c>
      <c r="M22" s="126">
        <v>0</v>
      </c>
      <c r="N22" s="125">
        <v>0</v>
      </c>
      <c r="O22" s="126">
        <v>0</v>
      </c>
      <c r="P22" s="125">
        <v>0</v>
      </c>
      <c r="Q22" s="125">
        <v>0</v>
      </c>
    </row>
    <row r="23" spans="1:17" ht="12">
      <c r="A23" s="113" t="s">
        <v>241</v>
      </c>
      <c r="B23" s="128">
        <v>30000</v>
      </c>
      <c r="C23" s="129">
        <v>78071</v>
      </c>
      <c r="D23" s="128">
        <v>0</v>
      </c>
      <c r="E23" s="128">
        <f t="shared" si="2"/>
        <v>78071</v>
      </c>
      <c r="F23" s="128">
        <v>0</v>
      </c>
      <c r="G23" s="129">
        <v>0</v>
      </c>
      <c r="H23" s="128">
        <v>0</v>
      </c>
      <c r="I23" s="129">
        <v>0</v>
      </c>
      <c r="J23" s="128">
        <v>0</v>
      </c>
      <c r="K23" s="129">
        <v>0</v>
      </c>
      <c r="L23" s="128">
        <v>0</v>
      </c>
      <c r="M23" s="129">
        <v>0</v>
      </c>
      <c r="N23" s="128">
        <v>0</v>
      </c>
      <c r="O23" s="129">
        <v>0</v>
      </c>
      <c r="P23" s="128">
        <v>0</v>
      </c>
      <c r="Q23" s="128">
        <v>0</v>
      </c>
    </row>
    <row r="24" spans="1:17" ht="12">
      <c r="A24" s="112" t="s">
        <v>3</v>
      </c>
      <c r="B24" s="128">
        <v>300000</v>
      </c>
      <c r="C24" s="129">
        <v>313930.22</v>
      </c>
      <c r="D24" s="128">
        <v>0</v>
      </c>
      <c r="E24" s="128">
        <f t="shared" si="2"/>
        <v>313930.22</v>
      </c>
      <c r="F24" s="128">
        <v>0</v>
      </c>
      <c r="G24" s="129">
        <v>0</v>
      </c>
      <c r="H24" s="128">
        <v>0</v>
      </c>
      <c r="I24" s="129">
        <v>0</v>
      </c>
      <c r="J24" s="128">
        <v>0</v>
      </c>
      <c r="K24" s="129">
        <v>0</v>
      </c>
      <c r="L24" s="128">
        <v>0</v>
      </c>
      <c r="M24" s="129">
        <v>0</v>
      </c>
      <c r="N24" s="128">
        <v>0</v>
      </c>
      <c r="O24" s="129">
        <v>0</v>
      </c>
      <c r="P24" s="128">
        <v>0</v>
      </c>
      <c r="Q24" s="128">
        <v>0</v>
      </c>
    </row>
    <row r="25" spans="1:17" ht="12">
      <c r="A25" s="141" t="s">
        <v>4</v>
      </c>
      <c r="B25" s="128">
        <v>400000</v>
      </c>
      <c r="C25" s="129">
        <v>802783</v>
      </c>
      <c r="D25" s="128">
        <v>0</v>
      </c>
      <c r="E25" s="128">
        <f t="shared" si="2"/>
        <v>802783</v>
      </c>
      <c r="F25" s="128">
        <v>0</v>
      </c>
      <c r="G25" s="129">
        <v>0</v>
      </c>
      <c r="H25" s="128">
        <v>0</v>
      </c>
      <c r="I25" s="129">
        <v>0</v>
      </c>
      <c r="J25" s="128">
        <v>0</v>
      </c>
      <c r="K25" s="129">
        <v>0</v>
      </c>
      <c r="L25" s="128">
        <v>0</v>
      </c>
      <c r="M25" s="129">
        <v>0</v>
      </c>
      <c r="N25" s="128">
        <v>0</v>
      </c>
      <c r="O25" s="129">
        <v>0</v>
      </c>
      <c r="P25" s="128">
        <v>0</v>
      </c>
      <c r="Q25" s="128">
        <v>0</v>
      </c>
    </row>
    <row r="26" spans="1:17" ht="12">
      <c r="A26" s="112" t="s">
        <v>5</v>
      </c>
      <c r="B26" s="128">
        <v>82000</v>
      </c>
      <c r="C26" s="129">
        <v>20500</v>
      </c>
      <c r="D26" s="128">
        <v>0</v>
      </c>
      <c r="E26" s="128">
        <f t="shared" si="2"/>
        <v>20500</v>
      </c>
      <c r="F26" s="128">
        <v>0</v>
      </c>
      <c r="G26" s="129">
        <v>0</v>
      </c>
      <c r="H26" s="128">
        <v>0</v>
      </c>
      <c r="I26" s="129">
        <v>0</v>
      </c>
      <c r="J26" s="128">
        <v>0</v>
      </c>
      <c r="K26" s="129">
        <v>0</v>
      </c>
      <c r="L26" s="128">
        <v>0</v>
      </c>
      <c r="M26" s="129">
        <v>0</v>
      </c>
      <c r="N26" s="128">
        <v>0</v>
      </c>
      <c r="O26" s="129">
        <v>0</v>
      </c>
      <c r="P26" s="128">
        <v>0</v>
      </c>
      <c r="Q26" s="128">
        <v>0</v>
      </c>
    </row>
    <row r="27" spans="1:17" ht="12">
      <c r="A27" s="112" t="s">
        <v>7</v>
      </c>
      <c r="B27" s="128">
        <v>12438000</v>
      </c>
      <c r="C27" s="129">
        <v>15312724.98</v>
      </c>
      <c r="D27" s="128">
        <v>0</v>
      </c>
      <c r="E27" s="128">
        <f t="shared" si="2"/>
        <v>15312724.98</v>
      </c>
      <c r="F27" s="128">
        <v>0</v>
      </c>
      <c r="G27" s="129">
        <v>0</v>
      </c>
      <c r="H27" s="128">
        <v>0</v>
      </c>
      <c r="I27" s="129">
        <v>0</v>
      </c>
      <c r="J27" s="128">
        <v>0</v>
      </c>
      <c r="K27" s="129">
        <v>0</v>
      </c>
      <c r="L27" s="128">
        <v>0</v>
      </c>
      <c r="M27" s="129">
        <v>0</v>
      </c>
      <c r="N27" s="128">
        <v>0</v>
      </c>
      <c r="O27" s="129">
        <v>0</v>
      </c>
      <c r="P27" s="128">
        <v>0</v>
      </c>
      <c r="Q27" s="128">
        <v>0</v>
      </c>
    </row>
    <row r="28" spans="1:17" ht="12">
      <c r="A28" s="112" t="s">
        <v>242</v>
      </c>
      <c r="B28" s="128">
        <v>13120000</v>
      </c>
      <c r="C28" s="129">
        <v>13284575</v>
      </c>
      <c r="D28" s="128">
        <v>0</v>
      </c>
      <c r="E28" s="128">
        <f t="shared" si="2"/>
        <v>13284575</v>
      </c>
      <c r="F28" s="128">
        <v>0</v>
      </c>
      <c r="G28" s="129">
        <v>0</v>
      </c>
      <c r="H28" s="128">
        <v>0</v>
      </c>
      <c r="I28" s="129">
        <v>0</v>
      </c>
      <c r="J28" s="128">
        <v>0</v>
      </c>
      <c r="K28" s="129">
        <v>0</v>
      </c>
      <c r="L28" s="128">
        <v>0</v>
      </c>
      <c r="M28" s="129">
        <v>0</v>
      </c>
      <c r="N28" s="128">
        <v>0</v>
      </c>
      <c r="O28" s="129">
        <v>0</v>
      </c>
      <c r="P28" s="128">
        <v>0</v>
      </c>
      <c r="Q28" s="128">
        <v>0</v>
      </c>
    </row>
    <row r="29" spans="1:17" ht="12">
      <c r="A29" s="239" t="s">
        <v>239</v>
      </c>
      <c r="B29" s="125">
        <v>0</v>
      </c>
      <c r="C29" s="126">
        <v>0</v>
      </c>
      <c r="D29" s="125">
        <v>11124379.95</v>
      </c>
      <c r="E29" s="125">
        <f t="shared" si="2"/>
        <v>11124379.95</v>
      </c>
      <c r="F29" s="125"/>
      <c r="G29" s="126"/>
      <c r="H29" s="125"/>
      <c r="I29" s="126"/>
      <c r="J29" s="125"/>
      <c r="K29" s="126"/>
      <c r="L29" s="125"/>
      <c r="M29" s="126"/>
      <c r="N29" s="125"/>
      <c r="O29" s="126"/>
      <c r="P29" s="125"/>
      <c r="Q29" s="125"/>
    </row>
    <row r="30" spans="1:17" s="133" customFormat="1" ht="12.75" thickBot="1">
      <c r="A30" s="135" t="s">
        <v>147</v>
      </c>
      <c r="B30" s="136">
        <f>SUM(B22:B29)</f>
        <v>26500000</v>
      </c>
      <c r="C30" s="137">
        <f>SUM(C22:C29)</f>
        <v>29977872.59</v>
      </c>
      <c r="D30" s="148">
        <f>SUM(D22:D29)</f>
        <v>11124379.95</v>
      </c>
      <c r="E30" s="136">
        <f>SUM(E22:E29)</f>
        <v>41102252.54</v>
      </c>
      <c r="F30" s="136">
        <f aca="true" t="shared" si="3" ref="F30:Q30">SUM(F22:F28)</f>
        <v>0</v>
      </c>
      <c r="G30" s="136">
        <f t="shared" si="3"/>
        <v>0</v>
      </c>
      <c r="H30" s="136">
        <f t="shared" si="3"/>
        <v>0</v>
      </c>
      <c r="I30" s="136">
        <f t="shared" si="3"/>
        <v>0</v>
      </c>
      <c r="J30" s="136">
        <f t="shared" si="3"/>
        <v>0</v>
      </c>
      <c r="K30" s="136">
        <f t="shared" si="3"/>
        <v>0</v>
      </c>
      <c r="L30" s="136">
        <f t="shared" si="3"/>
        <v>0</v>
      </c>
      <c r="M30" s="136">
        <f t="shared" si="3"/>
        <v>0</v>
      </c>
      <c r="N30" s="136">
        <f t="shared" si="3"/>
        <v>0</v>
      </c>
      <c r="O30" s="136">
        <f t="shared" si="3"/>
        <v>0</v>
      </c>
      <c r="P30" s="136">
        <f t="shared" si="3"/>
        <v>0</v>
      </c>
      <c r="Q30" s="136">
        <f t="shared" si="3"/>
        <v>0</v>
      </c>
    </row>
    <row r="31" spans="1:5" s="133" customFormat="1" ht="12.75" thickBot="1">
      <c r="A31" s="133" t="s">
        <v>345</v>
      </c>
      <c r="C31" s="138"/>
      <c r="D31" s="139"/>
      <c r="E31" s="140">
        <f>E30-E20</f>
        <v>6955352.789999999</v>
      </c>
    </row>
    <row r="32" ht="12.75" thickTop="1"/>
    <row r="35" spans="2:13" s="81" customFormat="1" ht="15.75">
      <c r="B35" s="535" t="s">
        <v>245</v>
      </c>
      <c r="C35" s="535"/>
      <c r="F35" s="535" t="s">
        <v>252</v>
      </c>
      <c r="G35" s="535"/>
      <c r="H35" s="535"/>
      <c r="K35" s="535" t="s">
        <v>248</v>
      </c>
      <c r="L35" s="535"/>
      <c r="M35" s="535"/>
    </row>
    <row r="36" spans="2:13" s="81" customFormat="1" ht="15.75">
      <c r="B36" s="535" t="s">
        <v>246</v>
      </c>
      <c r="C36" s="535"/>
      <c r="F36" s="535" t="s">
        <v>247</v>
      </c>
      <c r="G36" s="535"/>
      <c r="H36" s="535"/>
      <c r="K36" s="535" t="s">
        <v>249</v>
      </c>
      <c r="L36" s="535"/>
      <c r="M36" s="535"/>
    </row>
    <row r="37" spans="2:13" s="81" customFormat="1" ht="15.75">
      <c r="B37" s="535" t="s">
        <v>250</v>
      </c>
      <c r="C37" s="535"/>
      <c r="F37" s="535" t="s">
        <v>251</v>
      </c>
      <c r="G37" s="535"/>
      <c r="H37" s="535"/>
      <c r="K37" s="535" t="s">
        <v>253</v>
      </c>
      <c r="L37" s="535"/>
      <c r="M37" s="535"/>
    </row>
  </sheetData>
  <sheetProtection/>
  <mergeCells count="30">
    <mergeCell ref="C4:C8"/>
    <mergeCell ref="E4:E8"/>
    <mergeCell ref="K35:M35"/>
    <mergeCell ref="K36:M36"/>
    <mergeCell ref="K37:M37"/>
    <mergeCell ref="B36:C36"/>
    <mergeCell ref="B37:C37"/>
    <mergeCell ref="F36:H36"/>
    <mergeCell ref="D4:D8"/>
    <mergeCell ref="F4:Q4"/>
    <mergeCell ref="F37:H37"/>
    <mergeCell ref="F35:H35"/>
    <mergeCell ref="B35:C35"/>
    <mergeCell ref="A1:Q1"/>
    <mergeCell ref="A2:Q2"/>
    <mergeCell ref="A3:Q3"/>
    <mergeCell ref="A4:A8"/>
    <mergeCell ref="B4:B8"/>
    <mergeCell ref="F5:F7"/>
    <mergeCell ref="G5:G7"/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</mergeCells>
  <printOptions/>
  <pageMargins left="0.7874015748031497" right="0" top="0.5511811023622047" bottom="0" header="0.31496062992125984" footer="0.31496062992125984"/>
  <pageSetup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SheetLayoutView="100" zoomScalePageLayoutView="0" workbookViewId="0" topLeftCell="A1">
      <selection activeCell="H5" sqref="H5:S8"/>
    </sheetView>
  </sheetViews>
  <sheetFormatPr defaultColWidth="9.140625" defaultRowHeight="23.25"/>
  <cols>
    <col min="1" max="1" width="15.8515625" style="81" customWidth="1"/>
    <col min="2" max="2" width="9.28125" style="81" customWidth="1"/>
    <col min="3" max="3" width="9.57421875" style="81" customWidth="1"/>
    <col min="4" max="4" width="8.140625" style="81" customWidth="1"/>
    <col min="5" max="5" width="8.28125" style="81" customWidth="1"/>
    <col min="6" max="6" width="6.57421875" style="81" customWidth="1"/>
    <col min="7" max="7" width="8.7109375" style="81" customWidth="1"/>
    <col min="8" max="8" width="9.00390625" style="81" customWidth="1"/>
    <col min="9" max="9" width="8.7109375" style="81" customWidth="1"/>
    <col min="10" max="10" width="7.8515625" style="81" customWidth="1"/>
    <col min="11" max="11" width="7.57421875" style="81" customWidth="1"/>
    <col min="12" max="12" width="6.7109375" style="81" customWidth="1"/>
    <col min="13" max="13" width="8.00390625" style="81" customWidth="1"/>
    <col min="14" max="14" width="6.421875" style="81" customWidth="1"/>
    <col min="15" max="15" width="7.421875" style="81" customWidth="1"/>
    <col min="16" max="16" width="7.7109375" style="81" customWidth="1"/>
    <col min="17" max="18" width="7.00390625" style="81" customWidth="1"/>
    <col min="19" max="19" width="7.28125" style="81" customWidth="1"/>
    <col min="20" max="16384" width="9.140625" style="81" customWidth="1"/>
  </cols>
  <sheetData>
    <row r="1" spans="1:19" ht="18.75">
      <c r="A1" s="522" t="s">
        <v>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</row>
    <row r="2" spans="1:19" ht="18.75">
      <c r="A2" s="522" t="s">
        <v>149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</row>
    <row r="3" spans="1:19" ht="18.75">
      <c r="A3" s="523" t="s">
        <v>480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</row>
    <row r="4" spans="1:19" ht="15.75" customHeight="1">
      <c r="A4" s="511" t="s">
        <v>1</v>
      </c>
      <c r="B4" s="511" t="s">
        <v>25</v>
      </c>
      <c r="C4" s="550" t="s">
        <v>148</v>
      </c>
      <c r="D4" s="543" t="s">
        <v>240</v>
      </c>
      <c r="E4" s="549" t="s">
        <v>48</v>
      </c>
      <c r="F4" s="549" t="s">
        <v>150</v>
      </c>
      <c r="G4" s="549" t="s">
        <v>48</v>
      </c>
      <c r="H4" s="528" t="s">
        <v>88</v>
      </c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30"/>
    </row>
    <row r="5" spans="1:19" ht="18.75" customHeight="1">
      <c r="A5" s="524"/>
      <c r="B5" s="524"/>
      <c r="C5" s="551"/>
      <c r="D5" s="544"/>
      <c r="E5" s="524"/>
      <c r="F5" s="553"/>
      <c r="G5" s="555"/>
      <c r="H5" s="533" t="s">
        <v>128</v>
      </c>
      <c r="I5" s="531" t="s">
        <v>129</v>
      </c>
      <c r="J5" s="533" t="s">
        <v>130</v>
      </c>
      <c r="K5" s="533" t="s">
        <v>131</v>
      </c>
      <c r="L5" s="531" t="s">
        <v>132</v>
      </c>
      <c r="M5" s="533" t="s">
        <v>133</v>
      </c>
      <c r="N5" s="533" t="s">
        <v>134</v>
      </c>
      <c r="O5" s="533" t="s">
        <v>135</v>
      </c>
      <c r="P5" s="531" t="s">
        <v>136</v>
      </c>
      <c r="Q5" s="533" t="s">
        <v>137</v>
      </c>
      <c r="R5" s="533" t="s">
        <v>138</v>
      </c>
      <c r="S5" s="533" t="s">
        <v>31</v>
      </c>
    </row>
    <row r="6" spans="1:19" ht="15.75" customHeight="1">
      <c r="A6" s="524"/>
      <c r="B6" s="524"/>
      <c r="C6" s="551"/>
      <c r="D6" s="544"/>
      <c r="E6" s="524"/>
      <c r="F6" s="553"/>
      <c r="G6" s="555"/>
      <c r="H6" s="534"/>
      <c r="I6" s="532"/>
      <c r="J6" s="534"/>
      <c r="K6" s="534"/>
      <c r="L6" s="532"/>
      <c r="M6" s="534"/>
      <c r="N6" s="534"/>
      <c r="O6" s="534"/>
      <c r="P6" s="532"/>
      <c r="Q6" s="534"/>
      <c r="R6" s="534"/>
      <c r="S6" s="534"/>
    </row>
    <row r="7" spans="1:19" ht="15.75" customHeight="1">
      <c r="A7" s="524"/>
      <c r="B7" s="524"/>
      <c r="C7" s="551"/>
      <c r="D7" s="544"/>
      <c r="E7" s="524"/>
      <c r="F7" s="553"/>
      <c r="G7" s="555"/>
      <c r="H7" s="534"/>
      <c r="I7" s="532"/>
      <c r="J7" s="534"/>
      <c r="K7" s="534"/>
      <c r="L7" s="532"/>
      <c r="M7" s="534"/>
      <c r="N7" s="534"/>
      <c r="O7" s="534"/>
      <c r="P7" s="532"/>
      <c r="Q7" s="534"/>
      <c r="R7" s="534"/>
      <c r="S7" s="534"/>
    </row>
    <row r="8" spans="1:19" ht="15.75" customHeight="1">
      <c r="A8" s="456"/>
      <c r="B8" s="456"/>
      <c r="C8" s="552"/>
      <c r="D8" s="545"/>
      <c r="E8" s="456"/>
      <c r="F8" s="554"/>
      <c r="G8" s="556"/>
      <c r="H8" s="350" t="s">
        <v>347</v>
      </c>
      <c r="I8" s="351" t="s">
        <v>357</v>
      </c>
      <c r="J8" s="350" t="s">
        <v>348</v>
      </c>
      <c r="K8" s="350" t="s">
        <v>358</v>
      </c>
      <c r="L8" s="351" t="s">
        <v>359</v>
      </c>
      <c r="M8" s="350" t="s">
        <v>349</v>
      </c>
      <c r="N8" s="350" t="s">
        <v>360</v>
      </c>
      <c r="O8" s="352" t="s">
        <v>361</v>
      </c>
      <c r="P8" s="351" t="s">
        <v>369</v>
      </c>
      <c r="Q8" s="350" t="s">
        <v>370</v>
      </c>
      <c r="R8" s="350" t="s">
        <v>371</v>
      </c>
      <c r="S8" s="350" t="s">
        <v>346</v>
      </c>
    </row>
    <row r="9" spans="1:19" ht="15.75">
      <c r="A9" s="110" t="s">
        <v>10</v>
      </c>
      <c r="B9" s="117"/>
      <c r="C9" s="118"/>
      <c r="D9" s="117"/>
      <c r="E9" s="117"/>
      <c r="F9" s="117"/>
      <c r="G9" s="117"/>
      <c r="H9" s="117"/>
      <c r="I9" s="118"/>
      <c r="J9" s="117"/>
      <c r="K9" s="118"/>
      <c r="L9" s="117"/>
      <c r="M9" s="118"/>
      <c r="N9" s="117"/>
      <c r="O9" s="118"/>
      <c r="P9" s="117"/>
      <c r="Q9" s="118"/>
      <c r="R9" s="117"/>
      <c r="S9" s="117"/>
    </row>
    <row r="10" spans="1:19" ht="15.75">
      <c r="A10" s="281" t="s">
        <v>31</v>
      </c>
      <c r="B10" s="142">
        <v>7743920</v>
      </c>
      <c r="C10" s="143">
        <v>7387896</v>
      </c>
      <c r="D10" s="142">
        <v>0</v>
      </c>
      <c r="E10" s="142">
        <f aca="true" t="shared" si="0" ref="E10:E19">SUM(C10:D10)</f>
        <v>7387896</v>
      </c>
      <c r="F10" s="142">
        <v>38400</v>
      </c>
      <c r="G10" s="142">
        <f aca="true" t="shared" si="1" ref="G10:G19">SUM(E10:F10)</f>
        <v>7426296</v>
      </c>
      <c r="H10" s="142">
        <v>0</v>
      </c>
      <c r="I10" s="143">
        <v>0</v>
      </c>
      <c r="J10" s="142">
        <v>0</v>
      </c>
      <c r="K10" s="143">
        <v>0</v>
      </c>
      <c r="L10" s="142">
        <v>0</v>
      </c>
      <c r="M10" s="143">
        <v>0</v>
      </c>
      <c r="N10" s="142">
        <v>0</v>
      </c>
      <c r="O10" s="143">
        <v>0</v>
      </c>
      <c r="P10" s="142">
        <v>0</v>
      </c>
      <c r="Q10" s="143">
        <v>0</v>
      </c>
      <c r="R10" s="142">
        <v>0</v>
      </c>
      <c r="S10" s="142">
        <v>7426296</v>
      </c>
    </row>
    <row r="11" spans="1:19" ht="15.75">
      <c r="A11" s="280" t="s">
        <v>61</v>
      </c>
      <c r="B11" s="144">
        <v>2052720</v>
      </c>
      <c r="C11" s="145">
        <v>2052720</v>
      </c>
      <c r="D11" s="144">
        <v>0</v>
      </c>
      <c r="E11" s="144">
        <f t="shared" si="0"/>
        <v>2052720</v>
      </c>
      <c r="F11" s="144">
        <v>0</v>
      </c>
      <c r="G11" s="144">
        <f t="shared" si="1"/>
        <v>2052720</v>
      </c>
      <c r="H11" s="144">
        <v>2052720</v>
      </c>
      <c r="I11" s="145">
        <v>0</v>
      </c>
      <c r="J11" s="144">
        <v>0</v>
      </c>
      <c r="K11" s="145">
        <v>0</v>
      </c>
      <c r="L11" s="144">
        <v>0</v>
      </c>
      <c r="M11" s="145">
        <v>0</v>
      </c>
      <c r="N11" s="144">
        <v>0</v>
      </c>
      <c r="O11" s="145">
        <v>0</v>
      </c>
      <c r="P11" s="144">
        <v>0</v>
      </c>
      <c r="Q11" s="145">
        <v>0</v>
      </c>
      <c r="R11" s="144">
        <v>0</v>
      </c>
      <c r="S11" s="144">
        <v>0</v>
      </c>
    </row>
    <row r="12" spans="1:19" ht="15.75">
      <c r="A12" s="280" t="s">
        <v>62</v>
      </c>
      <c r="B12" s="144">
        <v>6787200</v>
      </c>
      <c r="C12" s="145">
        <v>6216613</v>
      </c>
      <c r="D12" s="144">
        <v>0</v>
      </c>
      <c r="E12" s="144">
        <f t="shared" si="0"/>
        <v>6216613</v>
      </c>
      <c r="F12" s="144">
        <v>0</v>
      </c>
      <c r="G12" s="144">
        <f t="shared" si="1"/>
        <v>6216613</v>
      </c>
      <c r="H12" s="144">
        <v>4975423</v>
      </c>
      <c r="I12" s="145">
        <v>0</v>
      </c>
      <c r="J12" s="144">
        <v>846390</v>
      </c>
      <c r="K12" s="145">
        <v>0</v>
      </c>
      <c r="L12" s="144">
        <v>0</v>
      </c>
      <c r="M12" s="145">
        <v>394800</v>
      </c>
      <c r="N12" s="144">
        <v>0</v>
      </c>
      <c r="O12" s="145">
        <v>0</v>
      </c>
      <c r="P12" s="144">
        <v>0</v>
      </c>
      <c r="Q12" s="145">
        <v>0</v>
      </c>
      <c r="R12" s="144">
        <v>0</v>
      </c>
      <c r="S12" s="144">
        <v>0</v>
      </c>
    </row>
    <row r="13" spans="1:19" ht="15.75">
      <c r="A13" s="280" t="s">
        <v>32</v>
      </c>
      <c r="B13" s="144">
        <v>758000</v>
      </c>
      <c r="C13" s="145">
        <v>551317</v>
      </c>
      <c r="D13" s="144">
        <v>0</v>
      </c>
      <c r="E13" s="144">
        <f t="shared" si="0"/>
        <v>551317</v>
      </c>
      <c r="F13" s="144">
        <v>0</v>
      </c>
      <c r="G13" s="144">
        <f t="shared" si="1"/>
        <v>551317</v>
      </c>
      <c r="H13" s="144">
        <v>463600</v>
      </c>
      <c r="I13" s="145">
        <v>39200</v>
      </c>
      <c r="J13" s="144">
        <v>24367</v>
      </c>
      <c r="K13" s="145">
        <v>0</v>
      </c>
      <c r="L13" s="144">
        <v>0</v>
      </c>
      <c r="M13" s="145">
        <v>24150</v>
      </c>
      <c r="N13" s="144">
        <v>0</v>
      </c>
      <c r="O13" s="145">
        <v>0</v>
      </c>
      <c r="P13" s="144">
        <v>0</v>
      </c>
      <c r="Q13" s="145">
        <v>0</v>
      </c>
      <c r="R13" s="144">
        <v>0</v>
      </c>
      <c r="S13" s="144">
        <v>0</v>
      </c>
    </row>
    <row r="14" spans="1:19" ht="15.75">
      <c r="A14" s="280" t="s">
        <v>33</v>
      </c>
      <c r="B14" s="144">
        <v>2785400</v>
      </c>
      <c r="C14" s="145">
        <v>1474890.03</v>
      </c>
      <c r="D14" s="144">
        <v>0</v>
      </c>
      <c r="E14" s="144">
        <f t="shared" si="0"/>
        <v>1474890.03</v>
      </c>
      <c r="F14" s="144">
        <v>0</v>
      </c>
      <c r="G14" s="144">
        <f t="shared" si="1"/>
        <v>1474890.03</v>
      </c>
      <c r="H14" s="144">
        <v>676881.63</v>
      </c>
      <c r="I14" s="145">
        <v>20168.4</v>
      </c>
      <c r="J14" s="144">
        <v>501076</v>
      </c>
      <c r="K14" s="145">
        <v>33000</v>
      </c>
      <c r="L14" s="144">
        <v>0</v>
      </c>
      <c r="M14" s="145">
        <v>5360</v>
      </c>
      <c r="N14" s="144">
        <v>67720</v>
      </c>
      <c r="O14" s="145">
        <v>158515</v>
      </c>
      <c r="P14" s="144">
        <v>0</v>
      </c>
      <c r="Q14" s="145">
        <v>12169</v>
      </c>
      <c r="R14" s="144">
        <v>0</v>
      </c>
      <c r="S14" s="144">
        <v>0</v>
      </c>
    </row>
    <row r="15" spans="1:19" ht="15.75">
      <c r="A15" s="280" t="s">
        <v>34</v>
      </c>
      <c r="B15" s="144">
        <v>1878300</v>
      </c>
      <c r="C15" s="145">
        <v>1288519.2</v>
      </c>
      <c r="D15" s="144">
        <v>0</v>
      </c>
      <c r="E15" s="144">
        <f t="shared" si="0"/>
        <v>1288519.2</v>
      </c>
      <c r="F15" s="144">
        <v>0</v>
      </c>
      <c r="G15" s="144">
        <f t="shared" si="1"/>
        <v>1288519.2</v>
      </c>
      <c r="H15" s="144">
        <v>272200.56</v>
      </c>
      <c r="I15" s="145">
        <v>0</v>
      </c>
      <c r="J15" s="144">
        <v>685814.64</v>
      </c>
      <c r="K15" s="145">
        <v>40000</v>
      </c>
      <c r="L15" s="144">
        <v>0</v>
      </c>
      <c r="M15" s="145">
        <v>154102</v>
      </c>
      <c r="N15" s="144">
        <v>0</v>
      </c>
      <c r="O15" s="145">
        <v>39418</v>
      </c>
      <c r="P15" s="144">
        <v>0</v>
      </c>
      <c r="Q15" s="145">
        <v>140603.61</v>
      </c>
      <c r="R15" s="144">
        <v>91300</v>
      </c>
      <c r="S15" s="144">
        <v>0</v>
      </c>
    </row>
    <row r="16" spans="1:19" ht="15.75">
      <c r="A16" s="280" t="s">
        <v>35</v>
      </c>
      <c r="B16" s="144">
        <v>472500</v>
      </c>
      <c r="C16" s="145">
        <v>398864.57</v>
      </c>
      <c r="D16" s="144">
        <v>0</v>
      </c>
      <c r="E16" s="144">
        <f t="shared" si="0"/>
        <v>398864.57</v>
      </c>
      <c r="F16" s="144">
        <v>0</v>
      </c>
      <c r="G16" s="144">
        <f t="shared" si="1"/>
        <v>398864.57</v>
      </c>
      <c r="H16" s="144">
        <v>258260.96</v>
      </c>
      <c r="I16" s="145">
        <v>0</v>
      </c>
      <c r="J16" s="144">
        <v>0</v>
      </c>
      <c r="K16" s="145">
        <v>0</v>
      </c>
      <c r="L16" s="144">
        <v>0</v>
      </c>
      <c r="M16" s="145">
        <v>0</v>
      </c>
      <c r="N16" s="144">
        <v>0</v>
      </c>
      <c r="O16" s="145">
        <v>0</v>
      </c>
      <c r="P16" s="144">
        <v>0</v>
      </c>
      <c r="Q16" s="145">
        <v>0</v>
      </c>
      <c r="R16" s="144">
        <v>140603.61</v>
      </c>
      <c r="S16" s="144">
        <v>0</v>
      </c>
    </row>
    <row r="17" spans="1:19" ht="15.75">
      <c r="A17" s="280" t="s">
        <v>36</v>
      </c>
      <c r="B17" s="144">
        <v>259200</v>
      </c>
      <c r="C17" s="145">
        <v>246700</v>
      </c>
      <c r="D17" s="144">
        <v>0</v>
      </c>
      <c r="E17" s="144">
        <f t="shared" si="0"/>
        <v>246700</v>
      </c>
      <c r="F17" s="144">
        <v>0</v>
      </c>
      <c r="G17" s="144">
        <f t="shared" si="1"/>
        <v>246700</v>
      </c>
      <c r="H17" s="144">
        <v>72200</v>
      </c>
      <c r="I17" s="145">
        <v>138000</v>
      </c>
      <c r="J17" s="144">
        <v>36500</v>
      </c>
      <c r="K17" s="145">
        <v>0</v>
      </c>
      <c r="L17" s="144">
        <v>0</v>
      </c>
      <c r="M17" s="145">
        <v>0</v>
      </c>
      <c r="N17" s="144">
        <v>0</v>
      </c>
      <c r="O17" s="145">
        <v>0</v>
      </c>
      <c r="P17" s="144">
        <v>0</v>
      </c>
      <c r="Q17" s="145">
        <v>0</v>
      </c>
      <c r="R17" s="144">
        <v>0</v>
      </c>
      <c r="S17" s="144">
        <v>0</v>
      </c>
    </row>
    <row r="18" spans="1:19" ht="15.75">
      <c r="A18" s="280" t="s">
        <v>37</v>
      </c>
      <c r="B18" s="144">
        <v>2141000</v>
      </c>
      <c r="C18" s="145">
        <v>2111000</v>
      </c>
      <c r="D18" s="144">
        <v>11124379.95</v>
      </c>
      <c r="E18" s="144">
        <f t="shared" si="0"/>
        <v>13235379.95</v>
      </c>
      <c r="F18" s="144">
        <v>0</v>
      </c>
      <c r="G18" s="144">
        <f t="shared" si="1"/>
        <v>13235379.95</v>
      </c>
      <c r="H18" s="144">
        <v>0</v>
      </c>
      <c r="I18" s="145">
        <v>0</v>
      </c>
      <c r="J18" s="144">
        <v>4500000</v>
      </c>
      <c r="K18" s="145">
        <v>0</v>
      </c>
      <c r="L18" s="144">
        <v>0</v>
      </c>
      <c r="M18" s="145">
        <v>0</v>
      </c>
      <c r="N18" s="144">
        <v>0</v>
      </c>
      <c r="O18" s="145">
        <v>0</v>
      </c>
      <c r="P18" s="144">
        <v>8735379.95</v>
      </c>
      <c r="Q18" s="145">
        <v>0</v>
      </c>
      <c r="R18" s="144">
        <v>0</v>
      </c>
      <c r="S18" s="144">
        <v>0</v>
      </c>
    </row>
    <row r="19" spans="1:19" ht="15.75">
      <c r="A19" s="281" t="s">
        <v>8</v>
      </c>
      <c r="B19" s="142">
        <v>1621760</v>
      </c>
      <c r="C19" s="143">
        <v>1294000</v>
      </c>
      <c r="D19" s="142">
        <v>0</v>
      </c>
      <c r="E19" s="142">
        <f t="shared" si="0"/>
        <v>1294000</v>
      </c>
      <c r="F19" s="142">
        <v>0</v>
      </c>
      <c r="G19" s="142">
        <f t="shared" si="1"/>
        <v>1294000</v>
      </c>
      <c r="H19" s="142">
        <v>0</v>
      </c>
      <c r="I19" s="143">
        <v>0</v>
      </c>
      <c r="J19" s="142">
        <v>1284000</v>
      </c>
      <c r="K19" s="143">
        <v>0</v>
      </c>
      <c r="L19" s="142">
        <v>0</v>
      </c>
      <c r="M19" s="143">
        <v>0</v>
      </c>
      <c r="N19" s="142">
        <v>0</v>
      </c>
      <c r="O19" s="143">
        <v>10000</v>
      </c>
      <c r="P19" s="142">
        <v>0</v>
      </c>
      <c r="Q19" s="143">
        <v>0</v>
      </c>
      <c r="R19" s="142">
        <v>0</v>
      </c>
      <c r="S19" s="142">
        <v>0</v>
      </c>
    </row>
    <row r="20" spans="1:19" s="85" customFormat="1" ht="16.5" thickBot="1">
      <c r="A20" s="115" t="s">
        <v>146</v>
      </c>
      <c r="B20" s="146">
        <f aca="true" t="shared" si="2" ref="B20:S20">SUM(B10:B19)</f>
        <v>26500000</v>
      </c>
      <c r="C20" s="147">
        <f t="shared" si="2"/>
        <v>23022519.8</v>
      </c>
      <c r="D20" s="146">
        <f t="shared" si="2"/>
        <v>11124379.95</v>
      </c>
      <c r="E20" s="146">
        <f t="shared" si="2"/>
        <v>34146899.75</v>
      </c>
      <c r="F20" s="146">
        <f t="shared" si="2"/>
        <v>38400</v>
      </c>
      <c r="G20" s="146">
        <f t="shared" si="2"/>
        <v>34185299.75</v>
      </c>
      <c r="H20" s="146">
        <f t="shared" si="2"/>
        <v>8771286.15</v>
      </c>
      <c r="I20" s="146">
        <f t="shared" si="2"/>
        <v>197368.4</v>
      </c>
      <c r="J20" s="146">
        <f t="shared" si="2"/>
        <v>7878147.640000001</v>
      </c>
      <c r="K20" s="146">
        <f t="shared" si="2"/>
        <v>73000</v>
      </c>
      <c r="L20" s="146">
        <f t="shared" si="2"/>
        <v>0</v>
      </c>
      <c r="M20" s="146">
        <f t="shared" si="2"/>
        <v>578412</v>
      </c>
      <c r="N20" s="146">
        <f t="shared" si="2"/>
        <v>67720</v>
      </c>
      <c r="O20" s="146">
        <f t="shared" si="2"/>
        <v>207933</v>
      </c>
      <c r="P20" s="146">
        <f t="shared" si="2"/>
        <v>8735379.95</v>
      </c>
      <c r="Q20" s="146">
        <f t="shared" si="2"/>
        <v>152772.61</v>
      </c>
      <c r="R20" s="146">
        <f t="shared" si="2"/>
        <v>231903.61</v>
      </c>
      <c r="S20" s="146">
        <f t="shared" si="2"/>
        <v>7426296</v>
      </c>
    </row>
    <row r="21" spans="1:19" ht="16.5" thickTop="1">
      <c r="A21" s="110" t="s">
        <v>20</v>
      </c>
      <c r="B21" s="282"/>
      <c r="C21" s="283"/>
      <c r="D21" s="282"/>
      <c r="E21" s="282"/>
      <c r="F21" s="282"/>
      <c r="G21" s="282"/>
      <c r="H21" s="282"/>
      <c r="I21" s="283"/>
      <c r="J21" s="282"/>
      <c r="K21" s="283"/>
      <c r="L21" s="282"/>
      <c r="M21" s="283"/>
      <c r="N21" s="282"/>
      <c r="O21" s="283"/>
      <c r="P21" s="282"/>
      <c r="Q21" s="283"/>
      <c r="R21" s="282"/>
      <c r="S21" s="282"/>
    </row>
    <row r="22" spans="1:19" ht="15.75">
      <c r="A22" s="111" t="s">
        <v>2</v>
      </c>
      <c r="B22" s="142">
        <v>130000</v>
      </c>
      <c r="C22" s="143">
        <v>165288.39</v>
      </c>
      <c r="D22" s="142">
        <v>0</v>
      </c>
      <c r="E22" s="143">
        <f aca="true" t="shared" si="3" ref="E22:E29">SUM(C22:D22)</f>
        <v>165288.39</v>
      </c>
      <c r="F22" s="142">
        <v>0</v>
      </c>
      <c r="G22" s="142"/>
      <c r="H22" s="282"/>
      <c r="I22" s="283"/>
      <c r="J22" s="282"/>
      <c r="K22" s="283"/>
      <c r="L22" s="282"/>
      <c r="M22" s="283"/>
      <c r="N22" s="282"/>
      <c r="O22" s="283"/>
      <c r="P22" s="282"/>
      <c r="Q22" s="283"/>
      <c r="R22" s="282"/>
      <c r="S22" s="282"/>
    </row>
    <row r="23" spans="1:19" ht="15.75">
      <c r="A23" s="113" t="s">
        <v>241</v>
      </c>
      <c r="B23" s="144">
        <v>30000</v>
      </c>
      <c r="C23" s="145">
        <v>78071</v>
      </c>
      <c r="D23" s="144">
        <v>0</v>
      </c>
      <c r="E23" s="145">
        <f t="shared" si="3"/>
        <v>78071</v>
      </c>
      <c r="F23" s="144">
        <v>0</v>
      </c>
      <c r="G23" s="144"/>
      <c r="H23" s="284"/>
      <c r="I23" s="285"/>
      <c r="J23" s="284"/>
      <c r="K23" s="285"/>
      <c r="L23" s="284"/>
      <c r="M23" s="285"/>
      <c r="N23" s="284"/>
      <c r="O23" s="285"/>
      <c r="P23" s="284"/>
      <c r="Q23" s="285"/>
      <c r="R23" s="284"/>
      <c r="S23" s="284"/>
    </row>
    <row r="24" spans="1:19" ht="15.75">
      <c r="A24" s="116" t="s">
        <v>3</v>
      </c>
      <c r="B24" s="144">
        <v>300000</v>
      </c>
      <c r="C24" s="145">
        <v>313930.22</v>
      </c>
      <c r="D24" s="144">
        <v>0</v>
      </c>
      <c r="E24" s="145">
        <f t="shared" si="3"/>
        <v>313930.22</v>
      </c>
      <c r="F24" s="144">
        <v>0</v>
      </c>
      <c r="G24" s="144"/>
      <c r="H24" s="284"/>
      <c r="I24" s="285"/>
      <c r="J24" s="284"/>
      <c r="K24" s="285"/>
      <c r="L24" s="284"/>
      <c r="M24" s="285"/>
      <c r="N24" s="284"/>
      <c r="O24" s="285"/>
      <c r="P24" s="284"/>
      <c r="Q24" s="285"/>
      <c r="R24" s="284"/>
      <c r="S24" s="284"/>
    </row>
    <row r="25" spans="1:19" ht="15.75">
      <c r="A25" s="141" t="s">
        <v>4</v>
      </c>
      <c r="B25" s="144">
        <v>400000</v>
      </c>
      <c r="C25" s="145">
        <v>802783</v>
      </c>
      <c r="D25" s="144">
        <v>0</v>
      </c>
      <c r="E25" s="145">
        <f t="shared" si="3"/>
        <v>802783</v>
      </c>
      <c r="F25" s="144">
        <v>0</v>
      </c>
      <c r="G25" s="144"/>
      <c r="H25" s="284"/>
      <c r="I25" s="285"/>
      <c r="J25" s="284"/>
      <c r="K25" s="285"/>
      <c r="L25" s="284"/>
      <c r="M25" s="285"/>
      <c r="N25" s="284"/>
      <c r="O25" s="285"/>
      <c r="P25" s="284"/>
      <c r="Q25" s="285"/>
      <c r="R25" s="284"/>
      <c r="S25" s="284"/>
    </row>
    <row r="26" spans="1:19" ht="15.75">
      <c r="A26" s="116" t="s">
        <v>5</v>
      </c>
      <c r="B26" s="144">
        <v>82000</v>
      </c>
      <c r="C26" s="145">
        <v>20500</v>
      </c>
      <c r="D26" s="144">
        <v>0</v>
      </c>
      <c r="E26" s="145">
        <f t="shared" si="3"/>
        <v>20500</v>
      </c>
      <c r="F26" s="144">
        <v>0</v>
      </c>
      <c r="G26" s="144"/>
      <c r="H26" s="284"/>
      <c r="I26" s="285"/>
      <c r="J26" s="284"/>
      <c r="K26" s="285"/>
      <c r="L26" s="284"/>
      <c r="M26" s="285"/>
      <c r="N26" s="284"/>
      <c r="O26" s="285"/>
      <c r="P26" s="284"/>
      <c r="Q26" s="285"/>
      <c r="R26" s="284"/>
      <c r="S26" s="284"/>
    </row>
    <row r="27" spans="1:19" ht="15.75">
      <c r="A27" s="114" t="s">
        <v>7</v>
      </c>
      <c r="B27" s="144">
        <v>12438000</v>
      </c>
      <c r="C27" s="145">
        <v>15312724.98</v>
      </c>
      <c r="D27" s="144">
        <v>0</v>
      </c>
      <c r="E27" s="145">
        <f t="shared" si="3"/>
        <v>15312724.98</v>
      </c>
      <c r="F27" s="144">
        <v>0</v>
      </c>
      <c r="G27" s="144"/>
      <c r="H27" s="284"/>
      <c r="I27" s="285"/>
      <c r="J27" s="284"/>
      <c r="K27" s="285"/>
      <c r="L27" s="284"/>
      <c r="M27" s="285"/>
      <c r="N27" s="284"/>
      <c r="O27" s="285"/>
      <c r="P27" s="284"/>
      <c r="Q27" s="285"/>
      <c r="R27" s="284"/>
      <c r="S27" s="284"/>
    </row>
    <row r="28" spans="1:19" ht="15.75">
      <c r="A28" s="114" t="s">
        <v>242</v>
      </c>
      <c r="B28" s="144">
        <v>13120000</v>
      </c>
      <c r="C28" s="145">
        <v>13284575</v>
      </c>
      <c r="D28" s="144">
        <v>0</v>
      </c>
      <c r="E28" s="145">
        <f t="shared" si="3"/>
        <v>13284575</v>
      </c>
      <c r="F28" s="144">
        <v>0</v>
      </c>
      <c r="G28" s="144"/>
      <c r="H28" s="284"/>
      <c r="I28" s="285"/>
      <c r="J28" s="284"/>
      <c r="K28" s="285"/>
      <c r="L28" s="284"/>
      <c r="M28" s="285"/>
      <c r="N28" s="284"/>
      <c r="O28" s="285"/>
      <c r="P28" s="284"/>
      <c r="Q28" s="285"/>
      <c r="R28" s="284"/>
      <c r="S28" s="284"/>
    </row>
    <row r="29" spans="1:19" ht="15.75">
      <c r="A29" s="240" t="s">
        <v>243</v>
      </c>
      <c r="B29" s="142">
        <v>0</v>
      </c>
      <c r="C29" s="143">
        <v>0</v>
      </c>
      <c r="D29" s="142">
        <v>11124379.95</v>
      </c>
      <c r="E29" s="143">
        <f t="shared" si="3"/>
        <v>11124379.95</v>
      </c>
      <c r="F29" s="142">
        <v>0</v>
      </c>
      <c r="G29" s="142"/>
      <c r="H29" s="282"/>
      <c r="I29" s="283"/>
      <c r="J29" s="282"/>
      <c r="K29" s="283"/>
      <c r="L29" s="282"/>
      <c r="M29" s="283"/>
      <c r="N29" s="282"/>
      <c r="O29" s="283"/>
      <c r="P29" s="282"/>
      <c r="Q29" s="283"/>
      <c r="R29" s="282"/>
      <c r="S29" s="282"/>
    </row>
    <row r="30" spans="1:19" s="85" customFormat="1" ht="16.5" thickBot="1">
      <c r="A30" s="84" t="s">
        <v>147</v>
      </c>
      <c r="B30" s="148">
        <f>SUM(B22:B29)</f>
        <v>26500000</v>
      </c>
      <c r="C30" s="149">
        <f>SUM(C22:C29)</f>
        <v>29977872.59</v>
      </c>
      <c r="D30" s="148">
        <f>SUM(D22:D29)</f>
        <v>11124379.95</v>
      </c>
      <c r="E30" s="148">
        <f>SUM(E22:E29)</f>
        <v>41102252.54</v>
      </c>
      <c r="F30" s="148">
        <f>SUM(F22:F29)</f>
        <v>0</v>
      </c>
      <c r="G30" s="148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</row>
    <row r="31" spans="1:19" s="85" customFormat="1" ht="16.5" thickBot="1">
      <c r="A31" s="85" t="s">
        <v>345</v>
      </c>
      <c r="B31" s="287"/>
      <c r="C31" s="288"/>
      <c r="D31" s="288"/>
      <c r="E31" s="150">
        <f>E30-E20</f>
        <v>6955352.789999999</v>
      </c>
      <c r="F31" s="289"/>
      <c r="G31" s="289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</row>
    <row r="32" spans="2:19" ht="16.5" thickTop="1"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</row>
    <row r="33" spans="2:14" ht="15.75">
      <c r="B33" s="535" t="s">
        <v>245</v>
      </c>
      <c r="C33" s="535"/>
      <c r="E33" s="535" t="s">
        <v>252</v>
      </c>
      <c r="F33" s="535"/>
      <c r="G33" s="535"/>
      <c r="H33" s="535"/>
      <c r="I33" s="535"/>
      <c r="L33" s="535" t="s">
        <v>248</v>
      </c>
      <c r="M33" s="535"/>
      <c r="N33" s="535"/>
    </row>
    <row r="34" spans="2:14" ht="15.75">
      <c r="B34" s="535" t="s">
        <v>246</v>
      </c>
      <c r="C34" s="535"/>
      <c r="E34" s="535" t="s">
        <v>247</v>
      </c>
      <c r="F34" s="535"/>
      <c r="G34" s="535"/>
      <c r="H34" s="535"/>
      <c r="I34" s="535"/>
      <c r="L34" s="535" t="s">
        <v>249</v>
      </c>
      <c r="M34" s="535"/>
      <c r="N34" s="535"/>
    </row>
    <row r="35" spans="2:14" ht="15.75">
      <c r="B35" s="535" t="s">
        <v>250</v>
      </c>
      <c r="C35" s="535"/>
      <c r="E35" s="535" t="s">
        <v>251</v>
      </c>
      <c r="F35" s="535"/>
      <c r="G35" s="535"/>
      <c r="H35" s="535"/>
      <c r="I35" s="535"/>
      <c r="L35" s="535" t="s">
        <v>253</v>
      </c>
      <c r="M35" s="535"/>
      <c r="N35" s="535"/>
    </row>
  </sheetData>
  <sheetProtection/>
  <mergeCells count="32">
    <mergeCell ref="B34:C34"/>
    <mergeCell ref="D4:D8"/>
    <mergeCell ref="I5:I7"/>
    <mergeCell ref="J5:J7"/>
    <mergeCell ref="B35:C35"/>
    <mergeCell ref="E35:I35"/>
    <mergeCell ref="L35:N35"/>
    <mergeCell ref="E34:I34"/>
    <mergeCell ref="E33:I33"/>
    <mergeCell ref="M5:M7"/>
    <mergeCell ref="N5:N7"/>
    <mergeCell ref="L33:N33"/>
    <mergeCell ref="Q5:Q7"/>
    <mergeCell ref="R5:R7"/>
    <mergeCell ref="L34:N34"/>
    <mergeCell ref="B33:C33"/>
    <mergeCell ref="L5:L7"/>
    <mergeCell ref="C4:C8"/>
    <mergeCell ref="F4:F8"/>
    <mergeCell ref="G4:G8"/>
    <mergeCell ref="H5:H7"/>
    <mergeCell ref="H4:S4"/>
    <mergeCell ref="S5:S7"/>
    <mergeCell ref="A1:S1"/>
    <mergeCell ref="A2:S2"/>
    <mergeCell ref="A3:S3"/>
    <mergeCell ref="A4:A8"/>
    <mergeCell ref="B4:B8"/>
    <mergeCell ref="K5:K7"/>
    <mergeCell ref="E4:E8"/>
    <mergeCell ref="O5:O7"/>
    <mergeCell ref="P5:P7"/>
  </mergeCells>
  <printOptions/>
  <pageMargins left="0.7874015748031497" right="0" top="0.15748031496062992" bottom="0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SheetLayoutView="100" zoomScalePageLayoutView="0" workbookViewId="0" topLeftCell="D1">
      <selection activeCell="H5" sqref="H5:S8"/>
    </sheetView>
  </sheetViews>
  <sheetFormatPr defaultColWidth="9.140625" defaultRowHeight="23.25"/>
  <cols>
    <col min="1" max="1" width="15.8515625" style="81" customWidth="1"/>
    <col min="2" max="2" width="9.28125" style="81" customWidth="1"/>
    <col min="3" max="3" width="9.57421875" style="81" customWidth="1"/>
    <col min="4" max="4" width="8.140625" style="81" customWidth="1"/>
    <col min="5" max="5" width="8.28125" style="81" customWidth="1"/>
    <col min="6" max="6" width="6.57421875" style="81" customWidth="1"/>
    <col min="7" max="7" width="8.7109375" style="81" customWidth="1"/>
    <col min="8" max="8" width="9.00390625" style="81" customWidth="1"/>
    <col min="9" max="9" width="8.7109375" style="81" customWidth="1"/>
    <col min="10" max="10" width="7.8515625" style="81" customWidth="1"/>
    <col min="11" max="11" width="7.57421875" style="81" customWidth="1"/>
    <col min="12" max="12" width="6.7109375" style="81" customWidth="1"/>
    <col min="13" max="13" width="8.00390625" style="81" customWidth="1"/>
    <col min="14" max="14" width="6.421875" style="81" customWidth="1"/>
    <col min="15" max="15" width="7.421875" style="81" customWidth="1"/>
    <col min="16" max="16" width="7.7109375" style="81" customWidth="1"/>
    <col min="17" max="18" width="7.00390625" style="81" customWidth="1"/>
    <col min="19" max="19" width="7.28125" style="81" customWidth="1"/>
    <col min="20" max="16384" width="9.140625" style="81" customWidth="1"/>
  </cols>
  <sheetData>
    <row r="1" spans="1:19" ht="18.75">
      <c r="A1" s="522" t="s">
        <v>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</row>
    <row r="2" spans="1:19" ht="18.75">
      <c r="A2" s="522" t="s">
        <v>170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</row>
    <row r="3" spans="1:19" ht="18.75">
      <c r="A3" s="523" t="s">
        <v>480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</row>
    <row r="4" spans="1:19" ht="15.75" customHeight="1">
      <c r="A4" s="511" t="s">
        <v>1</v>
      </c>
      <c r="B4" s="511" t="s">
        <v>25</v>
      </c>
      <c r="C4" s="550" t="s">
        <v>148</v>
      </c>
      <c r="D4" s="543" t="s">
        <v>240</v>
      </c>
      <c r="E4" s="549" t="s">
        <v>48</v>
      </c>
      <c r="F4" s="549" t="s">
        <v>150</v>
      </c>
      <c r="G4" s="549" t="s">
        <v>48</v>
      </c>
      <c r="H4" s="528" t="s">
        <v>88</v>
      </c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30"/>
    </row>
    <row r="5" spans="1:19" ht="18.75" customHeight="1">
      <c r="A5" s="524"/>
      <c r="B5" s="524"/>
      <c r="C5" s="551"/>
      <c r="D5" s="544"/>
      <c r="E5" s="524"/>
      <c r="F5" s="553"/>
      <c r="G5" s="555"/>
      <c r="H5" s="533" t="s">
        <v>128</v>
      </c>
      <c r="I5" s="531" t="s">
        <v>129</v>
      </c>
      <c r="J5" s="533" t="s">
        <v>130</v>
      </c>
      <c r="K5" s="533" t="s">
        <v>131</v>
      </c>
      <c r="L5" s="531" t="s">
        <v>132</v>
      </c>
      <c r="M5" s="533" t="s">
        <v>133</v>
      </c>
      <c r="N5" s="533" t="s">
        <v>134</v>
      </c>
      <c r="O5" s="533" t="s">
        <v>135</v>
      </c>
      <c r="P5" s="531" t="s">
        <v>136</v>
      </c>
      <c r="Q5" s="533" t="s">
        <v>137</v>
      </c>
      <c r="R5" s="533" t="s">
        <v>138</v>
      </c>
      <c r="S5" s="533" t="s">
        <v>31</v>
      </c>
    </row>
    <row r="6" spans="1:19" ht="15.75" customHeight="1">
      <c r="A6" s="524"/>
      <c r="B6" s="524"/>
      <c r="C6" s="551"/>
      <c r="D6" s="544"/>
      <c r="E6" s="524"/>
      <c r="F6" s="553"/>
      <c r="G6" s="555"/>
      <c r="H6" s="534"/>
      <c r="I6" s="532"/>
      <c r="J6" s="534"/>
      <c r="K6" s="534"/>
      <c r="L6" s="532"/>
      <c r="M6" s="534"/>
      <c r="N6" s="534"/>
      <c r="O6" s="534"/>
      <c r="P6" s="532"/>
      <c r="Q6" s="534"/>
      <c r="R6" s="534"/>
      <c r="S6" s="534"/>
    </row>
    <row r="7" spans="1:19" ht="15.75" customHeight="1">
      <c r="A7" s="524"/>
      <c r="B7" s="524"/>
      <c r="C7" s="551"/>
      <c r="D7" s="544"/>
      <c r="E7" s="524"/>
      <c r="F7" s="553"/>
      <c r="G7" s="555"/>
      <c r="H7" s="534"/>
      <c r="I7" s="532"/>
      <c r="J7" s="534"/>
      <c r="K7" s="534"/>
      <c r="L7" s="532"/>
      <c r="M7" s="534"/>
      <c r="N7" s="534"/>
      <c r="O7" s="534"/>
      <c r="P7" s="532"/>
      <c r="Q7" s="534"/>
      <c r="R7" s="534"/>
      <c r="S7" s="534"/>
    </row>
    <row r="8" spans="1:19" ht="15.75" customHeight="1">
      <c r="A8" s="456"/>
      <c r="B8" s="456"/>
      <c r="C8" s="552"/>
      <c r="D8" s="545"/>
      <c r="E8" s="456"/>
      <c r="F8" s="554"/>
      <c r="G8" s="556"/>
      <c r="H8" s="350" t="s">
        <v>347</v>
      </c>
      <c r="I8" s="351" t="s">
        <v>357</v>
      </c>
      <c r="J8" s="350" t="s">
        <v>348</v>
      </c>
      <c r="K8" s="350" t="s">
        <v>358</v>
      </c>
      <c r="L8" s="351" t="s">
        <v>359</v>
      </c>
      <c r="M8" s="350" t="s">
        <v>349</v>
      </c>
      <c r="N8" s="350" t="s">
        <v>360</v>
      </c>
      <c r="O8" s="352" t="s">
        <v>361</v>
      </c>
      <c r="P8" s="351" t="s">
        <v>369</v>
      </c>
      <c r="Q8" s="350" t="s">
        <v>370</v>
      </c>
      <c r="R8" s="350" t="s">
        <v>371</v>
      </c>
      <c r="S8" s="350" t="s">
        <v>346</v>
      </c>
    </row>
    <row r="9" spans="1:19" ht="15.75">
      <c r="A9" s="110" t="s">
        <v>10</v>
      </c>
      <c r="B9" s="117"/>
      <c r="C9" s="118"/>
      <c r="D9" s="117"/>
      <c r="E9" s="117"/>
      <c r="F9" s="117"/>
      <c r="G9" s="117"/>
      <c r="H9" s="117"/>
      <c r="I9" s="118"/>
      <c r="J9" s="117"/>
      <c r="K9" s="118"/>
      <c r="L9" s="117"/>
      <c r="M9" s="118"/>
      <c r="N9" s="117"/>
      <c r="O9" s="118"/>
      <c r="P9" s="117"/>
      <c r="Q9" s="118"/>
      <c r="R9" s="117"/>
      <c r="S9" s="117"/>
    </row>
    <row r="10" spans="1:19" ht="15.75">
      <c r="A10" s="281" t="s">
        <v>31</v>
      </c>
      <c r="B10" s="142">
        <v>7743920</v>
      </c>
      <c r="C10" s="143">
        <v>7387896</v>
      </c>
      <c r="D10" s="142">
        <v>0</v>
      </c>
      <c r="E10" s="142">
        <f aca="true" t="shared" si="0" ref="E10:E19">SUM(C10:D10)</f>
        <v>7387896</v>
      </c>
      <c r="F10" s="142">
        <v>38400</v>
      </c>
      <c r="G10" s="142">
        <f aca="true" t="shared" si="1" ref="G10:G19">SUM(E10:F10)</f>
        <v>7426296</v>
      </c>
      <c r="H10" s="142">
        <v>0</v>
      </c>
      <c r="I10" s="143">
        <v>0</v>
      </c>
      <c r="J10" s="142">
        <v>0</v>
      </c>
      <c r="K10" s="143">
        <v>0</v>
      </c>
      <c r="L10" s="142">
        <v>0</v>
      </c>
      <c r="M10" s="143">
        <v>0</v>
      </c>
      <c r="N10" s="142">
        <v>0</v>
      </c>
      <c r="O10" s="143">
        <v>0</v>
      </c>
      <c r="P10" s="142">
        <v>0</v>
      </c>
      <c r="Q10" s="143">
        <v>0</v>
      </c>
      <c r="R10" s="142">
        <v>0</v>
      </c>
      <c r="S10" s="142">
        <v>7426296</v>
      </c>
    </row>
    <row r="11" spans="1:19" ht="15.75">
      <c r="A11" s="280" t="s">
        <v>61</v>
      </c>
      <c r="B11" s="144">
        <v>2052720</v>
      </c>
      <c r="C11" s="145">
        <v>2052720</v>
      </c>
      <c r="D11" s="144">
        <v>0</v>
      </c>
      <c r="E11" s="144">
        <f t="shared" si="0"/>
        <v>2052720</v>
      </c>
      <c r="F11" s="144">
        <v>0</v>
      </c>
      <c r="G11" s="144">
        <f t="shared" si="1"/>
        <v>2052720</v>
      </c>
      <c r="H11" s="144">
        <v>2052720</v>
      </c>
      <c r="I11" s="145">
        <v>0</v>
      </c>
      <c r="J11" s="144">
        <v>0</v>
      </c>
      <c r="K11" s="145">
        <v>0</v>
      </c>
      <c r="L11" s="144">
        <v>0</v>
      </c>
      <c r="M11" s="145">
        <v>0</v>
      </c>
      <c r="N11" s="144">
        <v>0</v>
      </c>
      <c r="O11" s="145">
        <v>0</v>
      </c>
      <c r="P11" s="144">
        <v>0</v>
      </c>
      <c r="Q11" s="145">
        <v>0</v>
      </c>
      <c r="R11" s="144">
        <v>0</v>
      </c>
      <c r="S11" s="144">
        <v>0</v>
      </c>
    </row>
    <row r="12" spans="1:19" ht="15.75">
      <c r="A12" s="280" t="s">
        <v>62</v>
      </c>
      <c r="B12" s="144">
        <v>6787200</v>
      </c>
      <c r="C12" s="145">
        <v>6216613</v>
      </c>
      <c r="D12" s="144">
        <v>0</v>
      </c>
      <c r="E12" s="144">
        <f t="shared" si="0"/>
        <v>6216613</v>
      </c>
      <c r="F12" s="144">
        <v>0</v>
      </c>
      <c r="G12" s="144">
        <f t="shared" si="1"/>
        <v>6216613</v>
      </c>
      <c r="H12" s="144">
        <v>4975423</v>
      </c>
      <c r="I12" s="145">
        <v>0</v>
      </c>
      <c r="J12" s="144">
        <v>846390</v>
      </c>
      <c r="K12" s="145">
        <v>0</v>
      </c>
      <c r="L12" s="144">
        <v>0</v>
      </c>
      <c r="M12" s="145">
        <v>394800</v>
      </c>
      <c r="N12" s="144">
        <v>0</v>
      </c>
      <c r="O12" s="145">
        <v>0</v>
      </c>
      <c r="P12" s="144">
        <v>0</v>
      </c>
      <c r="Q12" s="145">
        <v>0</v>
      </c>
      <c r="R12" s="144">
        <v>0</v>
      </c>
      <c r="S12" s="144">
        <v>0</v>
      </c>
    </row>
    <row r="13" spans="1:19" ht="15.75">
      <c r="A13" s="280" t="s">
        <v>32</v>
      </c>
      <c r="B13" s="144">
        <v>758000</v>
      </c>
      <c r="C13" s="145">
        <v>551317</v>
      </c>
      <c r="D13" s="144">
        <v>0</v>
      </c>
      <c r="E13" s="144">
        <f t="shared" si="0"/>
        <v>551317</v>
      </c>
      <c r="F13" s="144">
        <v>0</v>
      </c>
      <c r="G13" s="144">
        <f t="shared" si="1"/>
        <v>551317</v>
      </c>
      <c r="H13" s="144">
        <v>463600</v>
      </c>
      <c r="I13" s="145">
        <v>39200</v>
      </c>
      <c r="J13" s="144">
        <v>24367</v>
      </c>
      <c r="K13" s="145">
        <v>0</v>
      </c>
      <c r="L13" s="144">
        <v>0</v>
      </c>
      <c r="M13" s="145">
        <v>24150</v>
      </c>
      <c r="N13" s="144">
        <v>0</v>
      </c>
      <c r="O13" s="145">
        <v>0</v>
      </c>
      <c r="P13" s="144">
        <v>0</v>
      </c>
      <c r="Q13" s="145">
        <v>0</v>
      </c>
      <c r="R13" s="144">
        <v>0</v>
      </c>
      <c r="S13" s="144">
        <v>0</v>
      </c>
    </row>
    <row r="14" spans="1:19" ht="15.75">
      <c r="A14" s="280" t="s">
        <v>33</v>
      </c>
      <c r="B14" s="144">
        <v>2785400</v>
      </c>
      <c r="C14" s="145">
        <v>1474890.03</v>
      </c>
      <c r="D14" s="144">
        <v>0</v>
      </c>
      <c r="E14" s="144">
        <f t="shared" si="0"/>
        <v>1474890.03</v>
      </c>
      <c r="F14" s="144">
        <v>0</v>
      </c>
      <c r="G14" s="144">
        <f t="shared" si="1"/>
        <v>1474890.03</v>
      </c>
      <c r="H14" s="144">
        <v>676881.63</v>
      </c>
      <c r="I14" s="145">
        <v>20168.4</v>
      </c>
      <c r="J14" s="144">
        <v>501076</v>
      </c>
      <c r="K14" s="145">
        <v>33000</v>
      </c>
      <c r="L14" s="144">
        <v>0</v>
      </c>
      <c r="M14" s="145">
        <v>5360</v>
      </c>
      <c r="N14" s="144">
        <v>67720</v>
      </c>
      <c r="O14" s="145">
        <v>158515</v>
      </c>
      <c r="P14" s="144">
        <v>0</v>
      </c>
      <c r="Q14" s="145">
        <v>12169</v>
      </c>
      <c r="R14" s="144">
        <v>0</v>
      </c>
      <c r="S14" s="144">
        <v>0</v>
      </c>
    </row>
    <row r="15" spans="1:19" ht="15.75">
      <c r="A15" s="280" t="s">
        <v>34</v>
      </c>
      <c r="B15" s="144">
        <v>1878300</v>
      </c>
      <c r="C15" s="145">
        <v>1288519.2</v>
      </c>
      <c r="D15" s="144">
        <v>0</v>
      </c>
      <c r="E15" s="144">
        <f t="shared" si="0"/>
        <v>1288519.2</v>
      </c>
      <c r="F15" s="144">
        <v>0</v>
      </c>
      <c r="G15" s="144">
        <f t="shared" si="1"/>
        <v>1288519.2</v>
      </c>
      <c r="H15" s="144">
        <v>272200.56</v>
      </c>
      <c r="I15" s="145">
        <v>0</v>
      </c>
      <c r="J15" s="144">
        <v>685814.64</v>
      </c>
      <c r="K15" s="145">
        <v>40000</v>
      </c>
      <c r="L15" s="144">
        <v>0</v>
      </c>
      <c r="M15" s="145">
        <v>154102</v>
      </c>
      <c r="N15" s="144">
        <v>0</v>
      </c>
      <c r="O15" s="145">
        <v>39418</v>
      </c>
      <c r="P15" s="144">
        <v>0</v>
      </c>
      <c r="Q15" s="145">
        <v>140603.61</v>
      </c>
      <c r="R15" s="144">
        <v>91300</v>
      </c>
      <c r="S15" s="144">
        <v>0</v>
      </c>
    </row>
    <row r="16" spans="1:19" ht="15.75">
      <c r="A16" s="280" t="s">
        <v>35</v>
      </c>
      <c r="B16" s="144">
        <v>472500</v>
      </c>
      <c r="C16" s="145">
        <v>398864.57</v>
      </c>
      <c r="D16" s="144">
        <v>0</v>
      </c>
      <c r="E16" s="144">
        <f t="shared" si="0"/>
        <v>398864.57</v>
      </c>
      <c r="F16" s="144">
        <v>0</v>
      </c>
      <c r="G16" s="144">
        <f t="shared" si="1"/>
        <v>398864.57</v>
      </c>
      <c r="H16" s="144">
        <v>258260.96</v>
      </c>
      <c r="I16" s="145">
        <v>0</v>
      </c>
      <c r="J16" s="144">
        <v>0</v>
      </c>
      <c r="K16" s="145">
        <v>0</v>
      </c>
      <c r="L16" s="144">
        <v>0</v>
      </c>
      <c r="M16" s="145">
        <v>0</v>
      </c>
      <c r="N16" s="144">
        <v>0</v>
      </c>
      <c r="O16" s="145">
        <v>0</v>
      </c>
      <c r="P16" s="144">
        <v>0</v>
      </c>
      <c r="Q16" s="145">
        <v>0</v>
      </c>
      <c r="R16" s="144">
        <v>140603.61</v>
      </c>
      <c r="S16" s="144">
        <v>0</v>
      </c>
    </row>
    <row r="17" spans="1:19" ht="15.75">
      <c r="A17" s="280" t="s">
        <v>36</v>
      </c>
      <c r="B17" s="144">
        <v>259200</v>
      </c>
      <c r="C17" s="145">
        <v>246700</v>
      </c>
      <c r="D17" s="144">
        <v>0</v>
      </c>
      <c r="E17" s="144">
        <f t="shared" si="0"/>
        <v>246700</v>
      </c>
      <c r="F17" s="144">
        <v>0</v>
      </c>
      <c r="G17" s="144">
        <f t="shared" si="1"/>
        <v>246700</v>
      </c>
      <c r="H17" s="144">
        <v>72200</v>
      </c>
      <c r="I17" s="145">
        <v>138000</v>
      </c>
      <c r="J17" s="144">
        <v>36500</v>
      </c>
      <c r="K17" s="145">
        <v>0</v>
      </c>
      <c r="L17" s="144">
        <v>0</v>
      </c>
      <c r="M17" s="145">
        <v>0</v>
      </c>
      <c r="N17" s="144">
        <v>0</v>
      </c>
      <c r="O17" s="145">
        <v>0</v>
      </c>
      <c r="P17" s="144">
        <v>0</v>
      </c>
      <c r="Q17" s="145">
        <v>0</v>
      </c>
      <c r="R17" s="144">
        <v>0</v>
      </c>
      <c r="S17" s="144">
        <v>0</v>
      </c>
    </row>
    <row r="18" spans="1:19" ht="15.75">
      <c r="A18" s="280" t="s">
        <v>37</v>
      </c>
      <c r="B18" s="144">
        <v>2141000</v>
      </c>
      <c r="C18" s="145">
        <v>2111000</v>
      </c>
      <c r="D18" s="144">
        <v>11124379.95</v>
      </c>
      <c r="E18" s="144">
        <f t="shared" si="0"/>
        <v>13235379.95</v>
      </c>
      <c r="F18" s="144">
        <v>0</v>
      </c>
      <c r="G18" s="144">
        <f t="shared" si="1"/>
        <v>13235379.95</v>
      </c>
      <c r="H18" s="144">
        <v>0</v>
      </c>
      <c r="I18" s="145">
        <v>0</v>
      </c>
      <c r="J18" s="144">
        <v>4500000</v>
      </c>
      <c r="K18" s="145">
        <v>0</v>
      </c>
      <c r="L18" s="144">
        <v>0</v>
      </c>
      <c r="M18" s="145">
        <v>0</v>
      </c>
      <c r="N18" s="144">
        <v>0</v>
      </c>
      <c r="O18" s="145">
        <v>0</v>
      </c>
      <c r="P18" s="144">
        <v>8735379.95</v>
      </c>
      <c r="Q18" s="145">
        <v>0</v>
      </c>
      <c r="R18" s="144">
        <v>0</v>
      </c>
      <c r="S18" s="144">
        <v>0</v>
      </c>
    </row>
    <row r="19" spans="1:19" ht="15.75">
      <c r="A19" s="281" t="s">
        <v>8</v>
      </c>
      <c r="B19" s="142">
        <v>1621760</v>
      </c>
      <c r="C19" s="143">
        <v>1294000</v>
      </c>
      <c r="D19" s="142">
        <v>0</v>
      </c>
      <c r="E19" s="142">
        <f t="shared" si="0"/>
        <v>1294000</v>
      </c>
      <c r="F19" s="142">
        <v>0</v>
      </c>
      <c r="G19" s="142">
        <f t="shared" si="1"/>
        <v>1294000</v>
      </c>
      <c r="H19" s="142">
        <v>0</v>
      </c>
      <c r="I19" s="143">
        <v>0</v>
      </c>
      <c r="J19" s="142">
        <v>1284000</v>
      </c>
      <c r="K19" s="143">
        <v>0</v>
      </c>
      <c r="L19" s="142">
        <v>0</v>
      </c>
      <c r="M19" s="143">
        <v>0</v>
      </c>
      <c r="N19" s="142">
        <v>0</v>
      </c>
      <c r="O19" s="143">
        <v>10000</v>
      </c>
      <c r="P19" s="142">
        <v>0</v>
      </c>
      <c r="Q19" s="143">
        <v>0</v>
      </c>
      <c r="R19" s="142">
        <v>0</v>
      </c>
      <c r="S19" s="142">
        <v>0</v>
      </c>
    </row>
    <row r="20" spans="1:19" s="85" customFormat="1" ht="16.5" thickBot="1">
      <c r="A20" s="115" t="s">
        <v>146</v>
      </c>
      <c r="B20" s="146">
        <f aca="true" t="shared" si="2" ref="B20:S20">SUM(B10:B19)</f>
        <v>26500000</v>
      </c>
      <c r="C20" s="147">
        <f t="shared" si="2"/>
        <v>23022519.8</v>
      </c>
      <c r="D20" s="146">
        <f t="shared" si="2"/>
        <v>11124379.95</v>
      </c>
      <c r="E20" s="146">
        <f t="shared" si="2"/>
        <v>34146899.75</v>
      </c>
      <c r="F20" s="146">
        <f t="shared" si="2"/>
        <v>38400</v>
      </c>
      <c r="G20" s="146">
        <f t="shared" si="2"/>
        <v>34185299.75</v>
      </c>
      <c r="H20" s="146">
        <f t="shared" si="2"/>
        <v>8771286.15</v>
      </c>
      <c r="I20" s="146">
        <f t="shared" si="2"/>
        <v>197368.4</v>
      </c>
      <c r="J20" s="146">
        <f t="shared" si="2"/>
        <v>7878147.640000001</v>
      </c>
      <c r="K20" s="146">
        <f t="shared" si="2"/>
        <v>73000</v>
      </c>
      <c r="L20" s="146">
        <f t="shared" si="2"/>
        <v>0</v>
      </c>
      <c r="M20" s="146">
        <f t="shared" si="2"/>
        <v>578412</v>
      </c>
      <c r="N20" s="146">
        <f t="shared" si="2"/>
        <v>67720</v>
      </c>
      <c r="O20" s="146">
        <f t="shared" si="2"/>
        <v>207933</v>
      </c>
      <c r="P20" s="146">
        <f t="shared" si="2"/>
        <v>8735379.95</v>
      </c>
      <c r="Q20" s="146">
        <f t="shared" si="2"/>
        <v>152772.61</v>
      </c>
      <c r="R20" s="146">
        <f t="shared" si="2"/>
        <v>231903.61</v>
      </c>
      <c r="S20" s="146">
        <f t="shared" si="2"/>
        <v>7426296</v>
      </c>
    </row>
    <row r="21" spans="1:19" ht="16.5" thickTop="1">
      <c r="A21" s="110" t="s">
        <v>20</v>
      </c>
      <c r="B21" s="282"/>
      <c r="C21" s="283"/>
      <c r="D21" s="282"/>
      <c r="E21" s="282"/>
      <c r="F21" s="282"/>
      <c r="G21" s="282"/>
      <c r="H21" s="282"/>
      <c r="I21" s="283"/>
      <c r="J21" s="282"/>
      <c r="K21" s="283"/>
      <c r="L21" s="282"/>
      <c r="M21" s="283"/>
      <c r="N21" s="282"/>
      <c r="O21" s="283"/>
      <c r="P21" s="282"/>
      <c r="Q21" s="283"/>
      <c r="R21" s="282"/>
      <c r="S21" s="282"/>
    </row>
    <row r="22" spans="1:19" ht="15.75">
      <c r="A22" s="111" t="s">
        <v>2</v>
      </c>
      <c r="B22" s="142">
        <v>130000</v>
      </c>
      <c r="C22" s="143">
        <v>165288.39</v>
      </c>
      <c r="D22" s="142">
        <v>0</v>
      </c>
      <c r="E22" s="143">
        <f aca="true" t="shared" si="3" ref="E22:E29">SUM(C22:D22)</f>
        <v>165288.39</v>
      </c>
      <c r="F22" s="142">
        <v>0</v>
      </c>
      <c r="G22" s="142"/>
      <c r="H22" s="282"/>
      <c r="I22" s="283"/>
      <c r="J22" s="282"/>
      <c r="K22" s="283"/>
      <c r="L22" s="282"/>
      <c r="M22" s="283"/>
      <c r="N22" s="282"/>
      <c r="O22" s="283"/>
      <c r="P22" s="282"/>
      <c r="Q22" s="283"/>
      <c r="R22" s="282"/>
      <c r="S22" s="282"/>
    </row>
    <row r="23" spans="1:19" ht="15.75">
      <c r="A23" s="113" t="s">
        <v>241</v>
      </c>
      <c r="B23" s="144">
        <v>30000</v>
      </c>
      <c r="C23" s="145">
        <v>78071</v>
      </c>
      <c r="D23" s="144">
        <v>0</v>
      </c>
      <c r="E23" s="145">
        <f t="shared" si="3"/>
        <v>78071</v>
      </c>
      <c r="F23" s="144">
        <v>0</v>
      </c>
      <c r="G23" s="144"/>
      <c r="H23" s="284"/>
      <c r="I23" s="285"/>
      <c r="J23" s="284"/>
      <c r="K23" s="285"/>
      <c r="L23" s="284"/>
      <c r="M23" s="285"/>
      <c r="N23" s="284"/>
      <c r="O23" s="285"/>
      <c r="P23" s="284"/>
      <c r="Q23" s="285"/>
      <c r="R23" s="284"/>
      <c r="S23" s="284"/>
    </row>
    <row r="24" spans="1:19" ht="15.75">
      <c r="A24" s="116" t="s">
        <v>3</v>
      </c>
      <c r="B24" s="144">
        <v>300000</v>
      </c>
      <c r="C24" s="145">
        <v>313930.22</v>
      </c>
      <c r="D24" s="144">
        <v>0</v>
      </c>
      <c r="E24" s="145">
        <f t="shared" si="3"/>
        <v>313930.22</v>
      </c>
      <c r="F24" s="144">
        <v>0</v>
      </c>
      <c r="G24" s="144"/>
      <c r="H24" s="284"/>
      <c r="I24" s="285"/>
      <c r="J24" s="284"/>
      <c r="K24" s="285"/>
      <c r="L24" s="284"/>
      <c r="M24" s="285"/>
      <c r="N24" s="284"/>
      <c r="O24" s="285"/>
      <c r="P24" s="284"/>
      <c r="Q24" s="285"/>
      <c r="R24" s="284"/>
      <c r="S24" s="284"/>
    </row>
    <row r="25" spans="1:19" ht="15.75">
      <c r="A25" s="141" t="s">
        <v>4</v>
      </c>
      <c r="B25" s="144">
        <v>400000</v>
      </c>
      <c r="C25" s="145">
        <v>802783</v>
      </c>
      <c r="D25" s="144">
        <v>0</v>
      </c>
      <c r="E25" s="145">
        <f t="shared" si="3"/>
        <v>802783</v>
      </c>
      <c r="F25" s="144">
        <v>0</v>
      </c>
      <c r="G25" s="144"/>
      <c r="H25" s="284"/>
      <c r="I25" s="285"/>
      <c r="J25" s="284"/>
      <c r="K25" s="285"/>
      <c r="L25" s="284"/>
      <c r="M25" s="285"/>
      <c r="N25" s="284"/>
      <c r="O25" s="285"/>
      <c r="P25" s="284"/>
      <c r="Q25" s="285"/>
      <c r="R25" s="284"/>
      <c r="S25" s="284"/>
    </row>
    <row r="26" spans="1:19" ht="15.75">
      <c r="A26" s="116" t="s">
        <v>5</v>
      </c>
      <c r="B26" s="144">
        <v>82000</v>
      </c>
      <c r="C26" s="145">
        <v>20500</v>
      </c>
      <c r="D26" s="144">
        <v>0</v>
      </c>
      <c r="E26" s="145">
        <f t="shared" si="3"/>
        <v>20500</v>
      </c>
      <c r="F26" s="144">
        <v>0</v>
      </c>
      <c r="G26" s="144"/>
      <c r="H26" s="284"/>
      <c r="I26" s="285"/>
      <c r="J26" s="284"/>
      <c r="K26" s="285"/>
      <c r="L26" s="284"/>
      <c r="M26" s="285"/>
      <c r="N26" s="284"/>
      <c r="O26" s="285"/>
      <c r="P26" s="284"/>
      <c r="Q26" s="285"/>
      <c r="R26" s="284"/>
      <c r="S26" s="284"/>
    </row>
    <row r="27" spans="1:19" ht="15.75">
      <c r="A27" s="114" t="s">
        <v>7</v>
      </c>
      <c r="B27" s="144">
        <v>12438000</v>
      </c>
      <c r="C27" s="145">
        <v>15312724.98</v>
      </c>
      <c r="D27" s="144">
        <v>0</v>
      </c>
      <c r="E27" s="145">
        <f t="shared" si="3"/>
        <v>15312724.98</v>
      </c>
      <c r="F27" s="144">
        <v>0</v>
      </c>
      <c r="G27" s="144"/>
      <c r="H27" s="284"/>
      <c r="I27" s="285"/>
      <c r="J27" s="284"/>
      <c r="K27" s="285"/>
      <c r="L27" s="284"/>
      <c r="M27" s="285"/>
      <c r="N27" s="284"/>
      <c r="O27" s="285"/>
      <c r="P27" s="284"/>
      <c r="Q27" s="285"/>
      <c r="R27" s="284"/>
      <c r="S27" s="284"/>
    </row>
    <row r="28" spans="1:19" ht="15.75">
      <c r="A28" s="114" t="s">
        <v>242</v>
      </c>
      <c r="B28" s="144">
        <v>13120000</v>
      </c>
      <c r="C28" s="145">
        <v>13284575</v>
      </c>
      <c r="D28" s="144">
        <v>0</v>
      </c>
      <c r="E28" s="145">
        <f t="shared" si="3"/>
        <v>13284575</v>
      </c>
      <c r="F28" s="144">
        <v>0</v>
      </c>
      <c r="G28" s="144"/>
      <c r="H28" s="284"/>
      <c r="I28" s="285"/>
      <c r="J28" s="284"/>
      <c r="K28" s="285"/>
      <c r="L28" s="284"/>
      <c r="M28" s="285"/>
      <c r="N28" s="284"/>
      <c r="O28" s="285"/>
      <c r="P28" s="284"/>
      <c r="Q28" s="285"/>
      <c r="R28" s="284"/>
      <c r="S28" s="284"/>
    </row>
    <row r="29" spans="1:19" ht="15.75">
      <c r="A29" s="240" t="s">
        <v>243</v>
      </c>
      <c r="B29" s="142">
        <v>0</v>
      </c>
      <c r="C29" s="143">
        <v>0</v>
      </c>
      <c r="D29" s="142">
        <v>11124379.95</v>
      </c>
      <c r="E29" s="143">
        <f t="shared" si="3"/>
        <v>11124379.95</v>
      </c>
      <c r="F29" s="142">
        <v>0</v>
      </c>
      <c r="G29" s="142"/>
      <c r="H29" s="282"/>
      <c r="I29" s="283"/>
      <c r="J29" s="282"/>
      <c r="K29" s="283"/>
      <c r="L29" s="282"/>
      <c r="M29" s="283"/>
      <c r="N29" s="282"/>
      <c r="O29" s="283"/>
      <c r="P29" s="282"/>
      <c r="Q29" s="283"/>
      <c r="R29" s="282"/>
      <c r="S29" s="282"/>
    </row>
    <row r="30" spans="1:19" s="85" customFormat="1" ht="16.5" thickBot="1">
      <c r="A30" s="84" t="s">
        <v>147</v>
      </c>
      <c r="B30" s="148">
        <f>SUM(B22:B29)</f>
        <v>26500000</v>
      </c>
      <c r="C30" s="149">
        <f>SUM(C22:C29)</f>
        <v>29977872.59</v>
      </c>
      <c r="D30" s="148">
        <f>SUM(D22:D29)</f>
        <v>11124379.95</v>
      </c>
      <c r="E30" s="148">
        <f>SUM(E22:E29)</f>
        <v>41102252.54</v>
      </c>
      <c r="F30" s="148">
        <f>SUM(F22:F29)</f>
        <v>0</v>
      </c>
      <c r="G30" s="148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</row>
    <row r="31" spans="1:19" s="85" customFormat="1" ht="16.5" thickBot="1">
      <c r="A31" s="85" t="s">
        <v>345</v>
      </c>
      <c r="B31" s="287"/>
      <c r="C31" s="288"/>
      <c r="D31" s="288"/>
      <c r="E31" s="150">
        <f>E30-E20</f>
        <v>6955352.789999999</v>
      </c>
      <c r="F31" s="289"/>
      <c r="G31" s="289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</row>
    <row r="32" spans="2:19" ht="16.5" thickTop="1"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</row>
    <row r="33" spans="2:14" ht="15.75">
      <c r="B33" s="535" t="s">
        <v>245</v>
      </c>
      <c r="C33" s="535"/>
      <c r="E33" s="535" t="s">
        <v>252</v>
      </c>
      <c r="F33" s="535"/>
      <c r="G33" s="535"/>
      <c r="H33" s="535"/>
      <c r="I33" s="535"/>
      <c r="L33" s="535" t="s">
        <v>248</v>
      </c>
      <c r="M33" s="535"/>
      <c r="N33" s="535"/>
    </row>
    <row r="34" spans="2:14" ht="15.75">
      <c r="B34" s="535" t="s">
        <v>246</v>
      </c>
      <c r="C34" s="535"/>
      <c r="E34" s="535" t="s">
        <v>247</v>
      </c>
      <c r="F34" s="535"/>
      <c r="G34" s="535"/>
      <c r="H34" s="535"/>
      <c r="I34" s="535"/>
      <c r="L34" s="535" t="s">
        <v>249</v>
      </c>
      <c r="M34" s="535"/>
      <c r="N34" s="535"/>
    </row>
    <row r="35" spans="2:14" ht="15.75">
      <c r="B35" s="535" t="s">
        <v>250</v>
      </c>
      <c r="C35" s="535"/>
      <c r="E35" s="535" t="s">
        <v>251</v>
      </c>
      <c r="F35" s="535"/>
      <c r="G35" s="535"/>
      <c r="H35" s="535"/>
      <c r="I35" s="535"/>
      <c r="L35" s="535" t="s">
        <v>253</v>
      </c>
      <c r="M35" s="535"/>
      <c r="N35" s="535"/>
    </row>
  </sheetData>
  <sheetProtection/>
  <mergeCells count="32">
    <mergeCell ref="A1:S1"/>
    <mergeCell ref="A2:S2"/>
    <mergeCell ref="A3:S3"/>
    <mergeCell ref="A4:A8"/>
    <mergeCell ref="B4:B8"/>
    <mergeCell ref="C4:C8"/>
    <mergeCell ref="D4:D8"/>
    <mergeCell ref="E4:E8"/>
    <mergeCell ref="F4:F8"/>
    <mergeCell ref="S5:S7"/>
    <mergeCell ref="B33:C33"/>
    <mergeCell ref="E33:I33"/>
    <mergeCell ref="L33:N33"/>
    <mergeCell ref="H5:H7"/>
    <mergeCell ref="I5:I7"/>
    <mergeCell ref="J5:J7"/>
    <mergeCell ref="K5:K7"/>
    <mergeCell ref="G4:G8"/>
    <mergeCell ref="H4:S4"/>
    <mergeCell ref="R5:R7"/>
    <mergeCell ref="B34:C34"/>
    <mergeCell ref="E34:I34"/>
    <mergeCell ref="L34:N34"/>
    <mergeCell ref="B35:C35"/>
    <mergeCell ref="E35:I35"/>
    <mergeCell ref="L35:N35"/>
    <mergeCell ref="L5:L7"/>
    <mergeCell ref="M5:M7"/>
    <mergeCell ref="N5:N7"/>
    <mergeCell ref="O5:O7"/>
    <mergeCell ref="P5:P7"/>
    <mergeCell ref="Q5:Q7"/>
  </mergeCells>
  <printOptions/>
  <pageMargins left="0.7874015748031497" right="0" top="0.15748031496062992" bottom="0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23.25"/>
  <cols>
    <col min="1" max="1" width="15.8515625" style="81" customWidth="1"/>
    <col min="2" max="2" width="9.28125" style="81" customWidth="1"/>
    <col min="3" max="3" width="9.57421875" style="81" customWidth="1"/>
    <col min="4" max="4" width="8.140625" style="81" customWidth="1"/>
    <col min="5" max="5" width="8.28125" style="81" customWidth="1"/>
    <col min="6" max="6" width="6.57421875" style="81" customWidth="1"/>
    <col min="7" max="7" width="8.7109375" style="81" customWidth="1"/>
    <col min="8" max="8" width="9.00390625" style="81" customWidth="1"/>
    <col min="9" max="9" width="8.7109375" style="81" customWidth="1"/>
    <col min="10" max="10" width="7.8515625" style="81" customWidth="1"/>
    <col min="11" max="11" width="7.57421875" style="81" customWidth="1"/>
    <col min="12" max="12" width="6.7109375" style="81" customWidth="1"/>
    <col min="13" max="13" width="8.00390625" style="81" customWidth="1"/>
    <col min="14" max="14" width="6.421875" style="81" customWidth="1"/>
    <col min="15" max="15" width="7.421875" style="81" customWidth="1"/>
    <col min="16" max="16" width="7.7109375" style="81" customWidth="1"/>
    <col min="17" max="18" width="7.00390625" style="81" customWidth="1"/>
    <col min="19" max="19" width="7.28125" style="81" customWidth="1"/>
    <col min="20" max="16384" width="9.140625" style="81" customWidth="1"/>
  </cols>
  <sheetData>
    <row r="1" spans="1:19" ht="18.75">
      <c r="A1" s="522" t="s">
        <v>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</row>
    <row r="2" spans="1:19" ht="18.75">
      <c r="A2" s="522" t="s">
        <v>244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</row>
    <row r="3" spans="1:19" ht="18.75">
      <c r="A3" s="523" t="s">
        <v>480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</row>
    <row r="4" spans="1:19" ht="15.75" customHeight="1">
      <c r="A4" s="511" t="s">
        <v>1</v>
      </c>
      <c r="B4" s="511" t="s">
        <v>25</v>
      </c>
      <c r="C4" s="550" t="s">
        <v>148</v>
      </c>
      <c r="D4" s="543" t="s">
        <v>240</v>
      </c>
      <c r="E4" s="549" t="s">
        <v>48</v>
      </c>
      <c r="F4" s="549" t="s">
        <v>150</v>
      </c>
      <c r="G4" s="549" t="s">
        <v>48</v>
      </c>
      <c r="H4" s="528" t="s">
        <v>88</v>
      </c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30"/>
    </row>
    <row r="5" spans="1:19" ht="18.75" customHeight="1">
      <c r="A5" s="524"/>
      <c r="B5" s="524"/>
      <c r="C5" s="551"/>
      <c r="D5" s="544"/>
      <c r="E5" s="524"/>
      <c r="F5" s="553"/>
      <c r="G5" s="555"/>
      <c r="H5" s="533" t="s">
        <v>128</v>
      </c>
      <c r="I5" s="531" t="s">
        <v>129</v>
      </c>
      <c r="J5" s="533" t="s">
        <v>130</v>
      </c>
      <c r="K5" s="533" t="s">
        <v>131</v>
      </c>
      <c r="L5" s="531" t="s">
        <v>132</v>
      </c>
      <c r="M5" s="533" t="s">
        <v>133</v>
      </c>
      <c r="N5" s="533" t="s">
        <v>134</v>
      </c>
      <c r="O5" s="533" t="s">
        <v>135</v>
      </c>
      <c r="P5" s="531" t="s">
        <v>136</v>
      </c>
      <c r="Q5" s="533" t="s">
        <v>137</v>
      </c>
      <c r="R5" s="533" t="s">
        <v>138</v>
      </c>
      <c r="S5" s="533" t="s">
        <v>31</v>
      </c>
    </row>
    <row r="6" spans="1:19" ht="15.75" customHeight="1">
      <c r="A6" s="524"/>
      <c r="B6" s="524"/>
      <c r="C6" s="551"/>
      <c r="D6" s="544"/>
      <c r="E6" s="524"/>
      <c r="F6" s="553"/>
      <c r="G6" s="555"/>
      <c r="H6" s="534"/>
      <c r="I6" s="532"/>
      <c r="J6" s="534"/>
      <c r="K6" s="534"/>
      <c r="L6" s="532"/>
      <c r="M6" s="534"/>
      <c r="N6" s="534"/>
      <c r="O6" s="534"/>
      <c r="P6" s="532"/>
      <c r="Q6" s="534"/>
      <c r="R6" s="534"/>
      <c r="S6" s="534"/>
    </row>
    <row r="7" spans="1:19" ht="15.75" customHeight="1">
      <c r="A7" s="524"/>
      <c r="B7" s="524"/>
      <c r="C7" s="551"/>
      <c r="D7" s="544"/>
      <c r="E7" s="524"/>
      <c r="F7" s="553"/>
      <c r="G7" s="555"/>
      <c r="H7" s="534"/>
      <c r="I7" s="532"/>
      <c r="J7" s="534"/>
      <c r="K7" s="534"/>
      <c r="L7" s="532"/>
      <c r="M7" s="534"/>
      <c r="N7" s="534"/>
      <c r="O7" s="534"/>
      <c r="P7" s="532"/>
      <c r="Q7" s="534"/>
      <c r="R7" s="534"/>
      <c r="S7" s="534"/>
    </row>
    <row r="8" spans="1:19" ht="15.75" customHeight="1">
      <c r="A8" s="456"/>
      <c r="B8" s="456"/>
      <c r="C8" s="552"/>
      <c r="D8" s="545"/>
      <c r="E8" s="456"/>
      <c r="F8" s="554"/>
      <c r="G8" s="556"/>
      <c r="H8" s="350" t="s">
        <v>347</v>
      </c>
      <c r="I8" s="351" t="s">
        <v>357</v>
      </c>
      <c r="J8" s="350" t="s">
        <v>348</v>
      </c>
      <c r="K8" s="350" t="s">
        <v>358</v>
      </c>
      <c r="L8" s="351" t="s">
        <v>359</v>
      </c>
      <c r="M8" s="350" t="s">
        <v>349</v>
      </c>
      <c r="N8" s="350" t="s">
        <v>360</v>
      </c>
      <c r="O8" s="352" t="s">
        <v>361</v>
      </c>
      <c r="P8" s="351" t="s">
        <v>369</v>
      </c>
      <c r="Q8" s="350" t="s">
        <v>370</v>
      </c>
      <c r="R8" s="350" t="s">
        <v>371</v>
      </c>
      <c r="S8" s="350" t="s">
        <v>346</v>
      </c>
    </row>
    <row r="9" spans="1:19" ht="15.75">
      <c r="A9" s="110" t="s">
        <v>10</v>
      </c>
      <c r="B9" s="117"/>
      <c r="C9" s="118"/>
      <c r="D9" s="117"/>
      <c r="E9" s="117"/>
      <c r="F9" s="117"/>
      <c r="G9" s="117"/>
      <c r="H9" s="117"/>
      <c r="I9" s="118"/>
      <c r="J9" s="117"/>
      <c r="K9" s="118"/>
      <c r="L9" s="117"/>
      <c r="M9" s="118"/>
      <c r="N9" s="117"/>
      <c r="O9" s="118"/>
      <c r="P9" s="117"/>
      <c r="Q9" s="118"/>
      <c r="R9" s="117"/>
      <c r="S9" s="117"/>
    </row>
    <row r="10" spans="1:19" ht="15.75">
      <c r="A10" s="281" t="s">
        <v>31</v>
      </c>
      <c r="B10" s="142">
        <v>7743920</v>
      </c>
      <c r="C10" s="143">
        <v>7387896</v>
      </c>
      <c r="D10" s="142">
        <v>0</v>
      </c>
      <c r="E10" s="142">
        <f aca="true" t="shared" si="0" ref="E10:E19">SUM(C10:D10)</f>
        <v>7387896</v>
      </c>
      <c r="F10" s="142">
        <v>38400</v>
      </c>
      <c r="G10" s="142">
        <f aca="true" t="shared" si="1" ref="G10:G19">SUM(E10:F10)</f>
        <v>7426296</v>
      </c>
      <c r="H10" s="142">
        <v>0</v>
      </c>
      <c r="I10" s="143">
        <v>0</v>
      </c>
      <c r="J10" s="142">
        <v>0</v>
      </c>
      <c r="K10" s="143">
        <v>0</v>
      </c>
      <c r="L10" s="142">
        <v>0</v>
      </c>
      <c r="M10" s="143">
        <v>0</v>
      </c>
      <c r="N10" s="142">
        <v>0</v>
      </c>
      <c r="O10" s="143">
        <v>0</v>
      </c>
      <c r="P10" s="142">
        <v>0</v>
      </c>
      <c r="Q10" s="143">
        <v>0</v>
      </c>
      <c r="R10" s="142">
        <v>0</v>
      </c>
      <c r="S10" s="142">
        <v>7426296</v>
      </c>
    </row>
    <row r="11" spans="1:19" ht="15.75">
      <c r="A11" s="280" t="s">
        <v>61</v>
      </c>
      <c r="B11" s="144">
        <v>2052720</v>
      </c>
      <c r="C11" s="145">
        <v>2052720</v>
      </c>
      <c r="D11" s="144">
        <v>0</v>
      </c>
      <c r="E11" s="144">
        <f t="shared" si="0"/>
        <v>2052720</v>
      </c>
      <c r="F11" s="144">
        <v>0</v>
      </c>
      <c r="G11" s="144">
        <f t="shared" si="1"/>
        <v>2052720</v>
      </c>
      <c r="H11" s="144">
        <v>2052720</v>
      </c>
      <c r="I11" s="145">
        <v>0</v>
      </c>
      <c r="J11" s="144">
        <v>0</v>
      </c>
      <c r="K11" s="145">
        <v>0</v>
      </c>
      <c r="L11" s="144">
        <v>0</v>
      </c>
      <c r="M11" s="145">
        <v>0</v>
      </c>
      <c r="N11" s="144">
        <v>0</v>
      </c>
      <c r="O11" s="145">
        <v>0</v>
      </c>
      <c r="P11" s="144">
        <v>0</v>
      </c>
      <c r="Q11" s="145">
        <v>0</v>
      </c>
      <c r="R11" s="144">
        <v>0</v>
      </c>
      <c r="S11" s="144">
        <v>0</v>
      </c>
    </row>
    <row r="12" spans="1:19" ht="15.75">
      <c r="A12" s="280" t="s">
        <v>62</v>
      </c>
      <c r="B12" s="144">
        <v>6787200</v>
      </c>
      <c r="C12" s="145">
        <v>6216613</v>
      </c>
      <c r="D12" s="144">
        <v>0</v>
      </c>
      <c r="E12" s="144">
        <f t="shared" si="0"/>
        <v>6216613</v>
      </c>
      <c r="F12" s="144">
        <v>0</v>
      </c>
      <c r="G12" s="144">
        <f t="shared" si="1"/>
        <v>6216613</v>
      </c>
      <c r="H12" s="144">
        <v>4975423</v>
      </c>
      <c r="I12" s="145">
        <v>0</v>
      </c>
      <c r="J12" s="144">
        <v>846390</v>
      </c>
      <c r="K12" s="145">
        <v>0</v>
      </c>
      <c r="L12" s="144">
        <v>0</v>
      </c>
      <c r="M12" s="145">
        <v>394800</v>
      </c>
      <c r="N12" s="144">
        <v>0</v>
      </c>
      <c r="O12" s="145">
        <v>0</v>
      </c>
      <c r="P12" s="144">
        <v>0</v>
      </c>
      <c r="Q12" s="145">
        <v>0</v>
      </c>
      <c r="R12" s="144">
        <v>0</v>
      </c>
      <c r="S12" s="144">
        <v>0</v>
      </c>
    </row>
    <row r="13" spans="1:19" ht="15.75">
      <c r="A13" s="280" t="s">
        <v>32</v>
      </c>
      <c r="B13" s="144">
        <v>758000</v>
      </c>
      <c r="C13" s="145">
        <v>551317</v>
      </c>
      <c r="D13" s="144">
        <v>0</v>
      </c>
      <c r="E13" s="144">
        <f t="shared" si="0"/>
        <v>551317</v>
      </c>
      <c r="F13" s="144">
        <v>0</v>
      </c>
      <c r="G13" s="144">
        <f t="shared" si="1"/>
        <v>551317</v>
      </c>
      <c r="H13" s="144">
        <v>463600</v>
      </c>
      <c r="I13" s="145">
        <v>39200</v>
      </c>
      <c r="J13" s="144">
        <v>24367</v>
      </c>
      <c r="K13" s="145">
        <v>0</v>
      </c>
      <c r="L13" s="144">
        <v>0</v>
      </c>
      <c r="M13" s="145">
        <v>24150</v>
      </c>
      <c r="N13" s="144">
        <v>0</v>
      </c>
      <c r="O13" s="145">
        <v>0</v>
      </c>
      <c r="P13" s="144">
        <v>0</v>
      </c>
      <c r="Q13" s="145">
        <v>0</v>
      </c>
      <c r="R13" s="144">
        <v>0</v>
      </c>
      <c r="S13" s="144">
        <v>0</v>
      </c>
    </row>
    <row r="14" spans="1:19" ht="15.75">
      <c r="A14" s="280" t="s">
        <v>33</v>
      </c>
      <c r="B14" s="144">
        <v>2785400</v>
      </c>
      <c r="C14" s="145">
        <v>1474890.03</v>
      </c>
      <c r="D14" s="144">
        <v>0</v>
      </c>
      <c r="E14" s="144">
        <f t="shared" si="0"/>
        <v>1474890.03</v>
      </c>
      <c r="F14" s="144">
        <v>0</v>
      </c>
      <c r="G14" s="144">
        <f t="shared" si="1"/>
        <v>1474890.03</v>
      </c>
      <c r="H14" s="144">
        <v>676881.63</v>
      </c>
      <c r="I14" s="145">
        <v>20168.4</v>
      </c>
      <c r="J14" s="144">
        <v>501076</v>
      </c>
      <c r="K14" s="145">
        <v>33000</v>
      </c>
      <c r="L14" s="144">
        <v>0</v>
      </c>
      <c r="M14" s="145">
        <v>5360</v>
      </c>
      <c r="N14" s="144">
        <v>67720</v>
      </c>
      <c r="O14" s="145">
        <v>158515</v>
      </c>
      <c r="P14" s="144">
        <v>0</v>
      </c>
      <c r="Q14" s="145">
        <v>12169</v>
      </c>
      <c r="R14" s="144">
        <v>0</v>
      </c>
      <c r="S14" s="144">
        <v>0</v>
      </c>
    </row>
    <row r="15" spans="1:19" ht="15.75">
      <c r="A15" s="280" t="s">
        <v>34</v>
      </c>
      <c r="B15" s="144">
        <v>1878300</v>
      </c>
      <c r="C15" s="145">
        <v>1288519.2</v>
      </c>
      <c r="D15" s="144">
        <v>0</v>
      </c>
      <c r="E15" s="144">
        <f t="shared" si="0"/>
        <v>1288519.2</v>
      </c>
      <c r="F15" s="144">
        <v>0</v>
      </c>
      <c r="G15" s="144">
        <f t="shared" si="1"/>
        <v>1288519.2</v>
      </c>
      <c r="H15" s="144">
        <v>272200.56</v>
      </c>
      <c r="I15" s="145">
        <v>0</v>
      </c>
      <c r="J15" s="144">
        <v>685814.64</v>
      </c>
      <c r="K15" s="145">
        <v>40000</v>
      </c>
      <c r="L15" s="144">
        <v>0</v>
      </c>
      <c r="M15" s="145">
        <v>154102</v>
      </c>
      <c r="N15" s="144">
        <v>0</v>
      </c>
      <c r="O15" s="145">
        <v>39418</v>
      </c>
      <c r="P15" s="144">
        <v>0</v>
      </c>
      <c r="Q15" s="145">
        <v>140603.61</v>
      </c>
      <c r="R15" s="144">
        <v>91300</v>
      </c>
      <c r="S15" s="144">
        <v>0</v>
      </c>
    </row>
    <row r="16" spans="1:19" ht="15.75">
      <c r="A16" s="280" t="s">
        <v>35</v>
      </c>
      <c r="B16" s="144">
        <v>472500</v>
      </c>
      <c r="C16" s="145">
        <v>398864.57</v>
      </c>
      <c r="D16" s="144">
        <v>0</v>
      </c>
      <c r="E16" s="144">
        <f t="shared" si="0"/>
        <v>398864.57</v>
      </c>
      <c r="F16" s="144">
        <v>0</v>
      </c>
      <c r="G16" s="144">
        <f t="shared" si="1"/>
        <v>398864.57</v>
      </c>
      <c r="H16" s="144">
        <v>258260.96</v>
      </c>
      <c r="I16" s="145">
        <v>0</v>
      </c>
      <c r="J16" s="144">
        <v>0</v>
      </c>
      <c r="K16" s="145">
        <v>0</v>
      </c>
      <c r="L16" s="144">
        <v>0</v>
      </c>
      <c r="M16" s="145">
        <v>0</v>
      </c>
      <c r="N16" s="144">
        <v>0</v>
      </c>
      <c r="O16" s="145">
        <v>0</v>
      </c>
      <c r="P16" s="144">
        <v>0</v>
      </c>
      <c r="Q16" s="145">
        <v>0</v>
      </c>
      <c r="R16" s="144">
        <v>140603.61</v>
      </c>
      <c r="S16" s="144">
        <v>0</v>
      </c>
    </row>
    <row r="17" spans="1:19" ht="15.75">
      <c r="A17" s="280" t="s">
        <v>36</v>
      </c>
      <c r="B17" s="144">
        <v>259200</v>
      </c>
      <c r="C17" s="145">
        <v>246700</v>
      </c>
      <c r="D17" s="144">
        <v>0</v>
      </c>
      <c r="E17" s="144">
        <f t="shared" si="0"/>
        <v>246700</v>
      </c>
      <c r="F17" s="144">
        <v>0</v>
      </c>
      <c r="G17" s="144">
        <f t="shared" si="1"/>
        <v>246700</v>
      </c>
      <c r="H17" s="144">
        <v>72200</v>
      </c>
      <c r="I17" s="145">
        <v>138000</v>
      </c>
      <c r="J17" s="144">
        <v>36500</v>
      </c>
      <c r="K17" s="145">
        <v>0</v>
      </c>
      <c r="L17" s="144">
        <v>0</v>
      </c>
      <c r="M17" s="145">
        <v>0</v>
      </c>
      <c r="N17" s="144">
        <v>0</v>
      </c>
      <c r="O17" s="145">
        <v>0</v>
      </c>
      <c r="P17" s="144">
        <v>0</v>
      </c>
      <c r="Q17" s="145">
        <v>0</v>
      </c>
      <c r="R17" s="144">
        <v>0</v>
      </c>
      <c r="S17" s="144">
        <v>0</v>
      </c>
    </row>
    <row r="18" spans="1:19" ht="15.75">
      <c r="A18" s="280" t="s">
        <v>37</v>
      </c>
      <c r="B18" s="144">
        <v>2141000</v>
      </c>
      <c r="C18" s="145">
        <v>2111000</v>
      </c>
      <c r="D18" s="144">
        <v>11124379.95</v>
      </c>
      <c r="E18" s="144">
        <f t="shared" si="0"/>
        <v>13235379.95</v>
      </c>
      <c r="F18" s="144">
        <v>0</v>
      </c>
      <c r="G18" s="144">
        <f t="shared" si="1"/>
        <v>13235379.95</v>
      </c>
      <c r="H18" s="144">
        <v>0</v>
      </c>
      <c r="I18" s="145">
        <v>0</v>
      </c>
      <c r="J18" s="144">
        <v>4500000</v>
      </c>
      <c r="K18" s="145">
        <v>0</v>
      </c>
      <c r="L18" s="144">
        <v>0</v>
      </c>
      <c r="M18" s="145">
        <v>0</v>
      </c>
      <c r="N18" s="144">
        <v>0</v>
      </c>
      <c r="O18" s="145">
        <v>0</v>
      </c>
      <c r="P18" s="144">
        <v>8735379.95</v>
      </c>
      <c r="Q18" s="145">
        <v>0</v>
      </c>
      <c r="R18" s="144">
        <v>0</v>
      </c>
      <c r="S18" s="144">
        <v>0</v>
      </c>
    </row>
    <row r="19" spans="1:19" ht="15.75">
      <c r="A19" s="281" t="s">
        <v>8</v>
      </c>
      <c r="B19" s="142">
        <v>1621760</v>
      </c>
      <c r="C19" s="143">
        <v>1294000</v>
      </c>
      <c r="D19" s="142">
        <v>0</v>
      </c>
      <c r="E19" s="142">
        <f t="shared" si="0"/>
        <v>1294000</v>
      </c>
      <c r="F19" s="142">
        <v>0</v>
      </c>
      <c r="G19" s="142">
        <f t="shared" si="1"/>
        <v>1294000</v>
      </c>
      <c r="H19" s="142">
        <v>0</v>
      </c>
      <c r="I19" s="143">
        <v>0</v>
      </c>
      <c r="J19" s="142">
        <v>1284000</v>
      </c>
      <c r="K19" s="143">
        <v>0</v>
      </c>
      <c r="L19" s="142">
        <v>0</v>
      </c>
      <c r="M19" s="143">
        <v>0</v>
      </c>
      <c r="N19" s="142">
        <v>0</v>
      </c>
      <c r="O19" s="143">
        <v>10000</v>
      </c>
      <c r="P19" s="142">
        <v>0</v>
      </c>
      <c r="Q19" s="143">
        <v>0</v>
      </c>
      <c r="R19" s="142">
        <v>0</v>
      </c>
      <c r="S19" s="142">
        <v>0</v>
      </c>
    </row>
    <row r="20" spans="1:19" s="85" customFormat="1" ht="16.5" thickBot="1">
      <c r="A20" s="115" t="s">
        <v>146</v>
      </c>
      <c r="B20" s="146">
        <f aca="true" t="shared" si="2" ref="B20:S20">SUM(B10:B19)</f>
        <v>26500000</v>
      </c>
      <c r="C20" s="147">
        <f t="shared" si="2"/>
        <v>23022519.8</v>
      </c>
      <c r="D20" s="146">
        <f t="shared" si="2"/>
        <v>11124379.95</v>
      </c>
      <c r="E20" s="146">
        <f t="shared" si="2"/>
        <v>34146899.75</v>
      </c>
      <c r="F20" s="146">
        <f t="shared" si="2"/>
        <v>38400</v>
      </c>
      <c r="G20" s="146">
        <f t="shared" si="2"/>
        <v>34185299.75</v>
      </c>
      <c r="H20" s="146">
        <f t="shared" si="2"/>
        <v>8771286.15</v>
      </c>
      <c r="I20" s="146">
        <f t="shared" si="2"/>
        <v>197368.4</v>
      </c>
      <c r="J20" s="146">
        <f t="shared" si="2"/>
        <v>7878147.640000001</v>
      </c>
      <c r="K20" s="146">
        <f t="shared" si="2"/>
        <v>73000</v>
      </c>
      <c r="L20" s="146">
        <f t="shared" si="2"/>
        <v>0</v>
      </c>
      <c r="M20" s="146">
        <f t="shared" si="2"/>
        <v>578412</v>
      </c>
      <c r="N20" s="146">
        <f t="shared" si="2"/>
        <v>67720</v>
      </c>
      <c r="O20" s="146">
        <f t="shared" si="2"/>
        <v>207933</v>
      </c>
      <c r="P20" s="146">
        <f t="shared" si="2"/>
        <v>8735379.95</v>
      </c>
      <c r="Q20" s="146">
        <f t="shared" si="2"/>
        <v>152772.61</v>
      </c>
      <c r="R20" s="146">
        <f t="shared" si="2"/>
        <v>231903.61</v>
      </c>
      <c r="S20" s="146">
        <f t="shared" si="2"/>
        <v>7426296</v>
      </c>
    </row>
    <row r="21" spans="1:19" ht="16.5" thickTop="1">
      <c r="A21" s="110" t="s">
        <v>20</v>
      </c>
      <c r="B21" s="282"/>
      <c r="C21" s="283"/>
      <c r="D21" s="282"/>
      <c r="E21" s="282"/>
      <c r="F21" s="282"/>
      <c r="G21" s="282"/>
      <c r="H21" s="282"/>
      <c r="I21" s="283"/>
      <c r="J21" s="282"/>
      <c r="K21" s="283"/>
      <c r="L21" s="282"/>
      <c r="M21" s="283"/>
      <c r="N21" s="282"/>
      <c r="O21" s="283"/>
      <c r="P21" s="282"/>
      <c r="Q21" s="283"/>
      <c r="R21" s="282"/>
      <c r="S21" s="282"/>
    </row>
    <row r="22" spans="1:19" ht="15.75">
      <c r="A22" s="111" t="s">
        <v>2</v>
      </c>
      <c r="B22" s="142">
        <v>130000</v>
      </c>
      <c r="C22" s="143">
        <v>165288.39</v>
      </c>
      <c r="D22" s="142">
        <v>0</v>
      </c>
      <c r="E22" s="143">
        <f aca="true" t="shared" si="3" ref="E22:E29">SUM(C22:D22)</f>
        <v>165288.39</v>
      </c>
      <c r="F22" s="142">
        <v>0</v>
      </c>
      <c r="G22" s="142"/>
      <c r="H22" s="282"/>
      <c r="I22" s="283"/>
      <c r="J22" s="282"/>
      <c r="K22" s="283"/>
      <c r="L22" s="282"/>
      <c r="M22" s="283"/>
      <c r="N22" s="282"/>
      <c r="O22" s="283"/>
      <c r="P22" s="282"/>
      <c r="Q22" s="283"/>
      <c r="R22" s="282"/>
      <c r="S22" s="282"/>
    </row>
    <row r="23" spans="1:19" ht="15.75">
      <c r="A23" s="113" t="s">
        <v>241</v>
      </c>
      <c r="B23" s="144">
        <v>30000</v>
      </c>
      <c r="C23" s="145">
        <v>78071</v>
      </c>
      <c r="D23" s="144">
        <v>0</v>
      </c>
      <c r="E23" s="145">
        <f t="shared" si="3"/>
        <v>78071</v>
      </c>
      <c r="F23" s="144">
        <v>0</v>
      </c>
      <c r="G23" s="144"/>
      <c r="H23" s="284"/>
      <c r="I23" s="285"/>
      <c r="J23" s="284"/>
      <c r="K23" s="285"/>
      <c r="L23" s="284"/>
      <c r="M23" s="285"/>
      <c r="N23" s="284"/>
      <c r="O23" s="285"/>
      <c r="P23" s="284"/>
      <c r="Q23" s="285"/>
      <c r="R23" s="284"/>
      <c r="S23" s="284"/>
    </row>
    <row r="24" spans="1:19" ht="15.75">
      <c r="A24" s="116" t="s">
        <v>3</v>
      </c>
      <c r="B24" s="144">
        <v>300000</v>
      </c>
      <c r="C24" s="145">
        <v>313930.22</v>
      </c>
      <c r="D24" s="144">
        <v>0</v>
      </c>
      <c r="E24" s="145">
        <f t="shared" si="3"/>
        <v>313930.22</v>
      </c>
      <c r="F24" s="144">
        <v>0</v>
      </c>
      <c r="G24" s="144"/>
      <c r="H24" s="284"/>
      <c r="I24" s="285"/>
      <c r="J24" s="284"/>
      <c r="K24" s="285"/>
      <c r="L24" s="284"/>
      <c r="M24" s="285"/>
      <c r="N24" s="284"/>
      <c r="O24" s="285"/>
      <c r="P24" s="284"/>
      <c r="Q24" s="285"/>
      <c r="R24" s="284"/>
      <c r="S24" s="284"/>
    </row>
    <row r="25" spans="1:19" ht="15.75">
      <c r="A25" s="141" t="s">
        <v>4</v>
      </c>
      <c r="B25" s="144">
        <v>400000</v>
      </c>
      <c r="C25" s="145">
        <v>802783</v>
      </c>
      <c r="D25" s="144">
        <v>0</v>
      </c>
      <c r="E25" s="145">
        <f t="shared" si="3"/>
        <v>802783</v>
      </c>
      <c r="F25" s="144">
        <v>0</v>
      </c>
      <c r="G25" s="144"/>
      <c r="H25" s="284"/>
      <c r="I25" s="285"/>
      <c r="J25" s="284"/>
      <c r="K25" s="285"/>
      <c r="L25" s="284"/>
      <c r="M25" s="285"/>
      <c r="N25" s="284"/>
      <c r="O25" s="285"/>
      <c r="P25" s="284"/>
      <c r="Q25" s="285"/>
      <c r="R25" s="284"/>
      <c r="S25" s="284"/>
    </row>
    <row r="26" spans="1:19" ht="15.75">
      <c r="A26" s="116" t="s">
        <v>5</v>
      </c>
      <c r="B26" s="144">
        <v>82000</v>
      </c>
      <c r="C26" s="145">
        <v>20500</v>
      </c>
      <c r="D26" s="144">
        <v>0</v>
      </c>
      <c r="E26" s="145">
        <f t="shared" si="3"/>
        <v>20500</v>
      </c>
      <c r="F26" s="144">
        <v>0</v>
      </c>
      <c r="G26" s="144"/>
      <c r="H26" s="284"/>
      <c r="I26" s="285"/>
      <c r="J26" s="284"/>
      <c r="K26" s="285"/>
      <c r="L26" s="284"/>
      <c r="M26" s="285"/>
      <c r="N26" s="284"/>
      <c r="O26" s="285"/>
      <c r="P26" s="284"/>
      <c r="Q26" s="285"/>
      <c r="R26" s="284"/>
      <c r="S26" s="284"/>
    </row>
    <row r="27" spans="1:19" ht="15.75">
      <c r="A27" s="114" t="s">
        <v>7</v>
      </c>
      <c r="B27" s="144">
        <v>12438000</v>
      </c>
      <c r="C27" s="145">
        <v>15312724.98</v>
      </c>
      <c r="D27" s="144">
        <v>0</v>
      </c>
      <c r="E27" s="145">
        <f t="shared" si="3"/>
        <v>15312724.98</v>
      </c>
      <c r="F27" s="144">
        <v>0</v>
      </c>
      <c r="G27" s="144"/>
      <c r="H27" s="284"/>
      <c r="I27" s="285"/>
      <c r="J27" s="284"/>
      <c r="K27" s="285"/>
      <c r="L27" s="284"/>
      <c r="M27" s="285"/>
      <c r="N27" s="284"/>
      <c r="O27" s="285"/>
      <c r="P27" s="284"/>
      <c r="Q27" s="285"/>
      <c r="R27" s="284"/>
      <c r="S27" s="284"/>
    </row>
    <row r="28" spans="1:19" ht="15.75">
      <c r="A28" s="114" t="s">
        <v>242</v>
      </c>
      <c r="B28" s="144">
        <v>13120000</v>
      </c>
      <c r="C28" s="145">
        <v>13284575</v>
      </c>
      <c r="D28" s="144">
        <v>0</v>
      </c>
      <c r="E28" s="145">
        <f t="shared" si="3"/>
        <v>13284575</v>
      </c>
      <c r="F28" s="144">
        <v>0</v>
      </c>
      <c r="G28" s="144"/>
      <c r="H28" s="284"/>
      <c r="I28" s="285"/>
      <c r="J28" s="284"/>
      <c r="K28" s="285"/>
      <c r="L28" s="284"/>
      <c r="M28" s="285"/>
      <c r="N28" s="284"/>
      <c r="O28" s="285"/>
      <c r="P28" s="284"/>
      <c r="Q28" s="285"/>
      <c r="R28" s="284"/>
      <c r="S28" s="284"/>
    </row>
    <row r="29" spans="1:19" ht="15.75">
      <c r="A29" s="240" t="s">
        <v>243</v>
      </c>
      <c r="B29" s="142">
        <v>0</v>
      </c>
      <c r="C29" s="143">
        <v>0</v>
      </c>
      <c r="D29" s="142">
        <v>11124379.95</v>
      </c>
      <c r="E29" s="143">
        <f t="shared" si="3"/>
        <v>11124379.95</v>
      </c>
      <c r="F29" s="142">
        <v>0</v>
      </c>
      <c r="G29" s="142"/>
      <c r="H29" s="282"/>
      <c r="I29" s="283"/>
      <c r="J29" s="282"/>
      <c r="K29" s="283"/>
      <c r="L29" s="282"/>
      <c r="M29" s="283"/>
      <c r="N29" s="282"/>
      <c r="O29" s="283"/>
      <c r="P29" s="282"/>
      <c r="Q29" s="283"/>
      <c r="R29" s="282"/>
      <c r="S29" s="282"/>
    </row>
    <row r="30" spans="1:19" s="85" customFormat="1" ht="16.5" thickBot="1">
      <c r="A30" s="84" t="s">
        <v>147</v>
      </c>
      <c r="B30" s="148">
        <f>SUM(B22:B29)</f>
        <v>26500000</v>
      </c>
      <c r="C30" s="149">
        <f>SUM(C22:C29)</f>
        <v>29977872.59</v>
      </c>
      <c r="D30" s="148">
        <f>SUM(D22:D29)</f>
        <v>11124379.95</v>
      </c>
      <c r="E30" s="148">
        <f>SUM(E22:E29)</f>
        <v>41102252.54</v>
      </c>
      <c r="F30" s="148">
        <f>SUM(F22:F29)</f>
        <v>0</v>
      </c>
      <c r="G30" s="148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</row>
    <row r="31" spans="1:19" s="85" customFormat="1" ht="16.5" thickBot="1">
      <c r="A31" s="85" t="s">
        <v>345</v>
      </c>
      <c r="B31" s="287"/>
      <c r="C31" s="288"/>
      <c r="D31" s="288"/>
      <c r="E31" s="150">
        <f>E30-E20</f>
        <v>6955352.789999999</v>
      </c>
      <c r="F31" s="289"/>
      <c r="G31" s="289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</row>
    <row r="32" spans="2:19" ht="16.5" thickTop="1"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</row>
    <row r="33" spans="2:14" ht="15.75">
      <c r="B33" s="535" t="s">
        <v>245</v>
      </c>
      <c r="C33" s="535"/>
      <c r="E33" s="535" t="s">
        <v>252</v>
      </c>
      <c r="F33" s="535"/>
      <c r="G33" s="535"/>
      <c r="H33" s="535"/>
      <c r="I33" s="535"/>
      <c r="L33" s="535" t="s">
        <v>248</v>
      </c>
      <c r="M33" s="535"/>
      <c r="N33" s="535"/>
    </row>
    <row r="34" spans="2:14" ht="15.75">
      <c r="B34" s="535" t="s">
        <v>246</v>
      </c>
      <c r="C34" s="535"/>
      <c r="E34" s="535" t="s">
        <v>247</v>
      </c>
      <c r="F34" s="535"/>
      <c r="G34" s="535"/>
      <c r="H34" s="535"/>
      <c r="I34" s="535"/>
      <c r="L34" s="535" t="s">
        <v>249</v>
      </c>
      <c r="M34" s="535"/>
      <c r="N34" s="535"/>
    </row>
    <row r="35" spans="2:14" ht="15.75">
      <c r="B35" s="535" t="s">
        <v>250</v>
      </c>
      <c r="C35" s="535"/>
      <c r="E35" s="535" t="s">
        <v>251</v>
      </c>
      <c r="F35" s="535"/>
      <c r="G35" s="535"/>
      <c r="H35" s="535"/>
      <c r="I35" s="535"/>
      <c r="L35" s="535" t="s">
        <v>253</v>
      </c>
      <c r="M35" s="535"/>
      <c r="N35" s="535"/>
    </row>
  </sheetData>
  <sheetProtection/>
  <mergeCells count="32">
    <mergeCell ref="A1:S1"/>
    <mergeCell ref="A2:S2"/>
    <mergeCell ref="A3:S3"/>
    <mergeCell ref="A4:A8"/>
    <mergeCell ref="B4:B8"/>
    <mergeCell ref="C4:C8"/>
    <mergeCell ref="D4:D8"/>
    <mergeCell ref="E4:E8"/>
    <mergeCell ref="F4:F8"/>
    <mergeCell ref="S5:S7"/>
    <mergeCell ref="B33:C33"/>
    <mergeCell ref="E33:I33"/>
    <mergeCell ref="L33:N33"/>
    <mergeCell ref="H5:H7"/>
    <mergeCell ref="I5:I7"/>
    <mergeCell ref="J5:J7"/>
    <mergeCell ref="K5:K7"/>
    <mergeCell ref="G4:G8"/>
    <mergeCell ref="H4:S4"/>
    <mergeCell ref="R5:R7"/>
    <mergeCell ref="B34:C34"/>
    <mergeCell ref="E34:I34"/>
    <mergeCell ref="L34:N34"/>
    <mergeCell ref="B35:C35"/>
    <mergeCell ref="E35:I35"/>
    <mergeCell ref="L35:N35"/>
    <mergeCell ref="L5:L7"/>
    <mergeCell ref="M5:M7"/>
    <mergeCell ref="N5:N7"/>
    <mergeCell ref="O5:O7"/>
    <mergeCell ref="P5:P7"/>
    <mergeCell ref="Q5:Q7"/>
  </mergeCells>
  <printOptions/>
  <pageMargins left="0.7874015748031497" right="0" top="0.15748031496062992" bottom="0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C10" sqref="C10"/>
    </sheetView>
  </sheetViews>
  <sheetFormatPr defaultColWidth="9.140625" defaultRowHeight="23.25"/>
  <cols>
    <col min="1" max="1" width="33.7109375" style="0" customWidth="1"/>
    <col min="2" max="2" width="14.8515625" style="0" customWidth="1"/>
    <col min="3" max="3" width="15.28125" style="0" customWidth="1"/>
    <col min="4" max="4" width="15.00390625" style="0" customWidth="1"/>
    <col min="5" max="5" width="15.28125" style="0" customWidth="1"/>
    <col min="6" max="6" width="14.8515625" style="0" customWidth="1"/>
    <col min="7" max="7" width="12.57421875" style="0" customWidth="1"/>
    <col min="8" max="8" width="15.28125" style="0" bestFit="1" customWidth="1"/>
  </cols>
  <sheetData>
    <row r="1" spans="1:8" ht="22.5" customHeight="1">
      <c r="A1" s="428" t="s">
        <v>516</v>
      </c>
      <c r="B1" s="428"/>
      <c r="C1" s="428"/>
      <c r="D1" s="428"/>
      <c r="E1" s="428"/>
      <c r="F1" s="428"/>
      <c r="G1" s="428"/>
      <c r="H1" s="428"/>
    </row>
    <row r="2" spans="1:8" ht="22.5" customHeight="1">
      <c r="A2" s="428" t="s">
        <v>293</v>
      </c>
      <c r="B2" s="428"/>
      <c r="C2" s="428"/>
      <c r="D2" s="428"/>
      <c r="E2" s="428"/>
      <c r="F2" s="428"/>
      <c r="G2" s="428"/>
      <c r="H2" s="428"/>
    </row>
    <row r="3" spans="1:8" ht="22.5" customHeight="1">
      <c r="A3" s="429" t="s">
        <v>376</v>
      </c>
      <c r="B3" s="429"/>
      <c r="C3" s="429"/>
      <c r="D3" s="429"/>
      <c r="E3" s="429"/>
      <c r="F3" s="429"/>
      <c r="G3" s="429"/>
      <c r="H3" s="429"/>
    </row>
    <row r="4" spans="1:8" ht="20.25" customHeight="1">
      <c r="A4" s="361" t="s">
        <v>52</v>
      </c>
      <c r="B4" s="362" t="s">
        <v>294</v>
      </c>
      <c r="C4" s="334" t="s">
        <v>295</v>
      </c>
      <c r="D4" s="362" t="s">
        <v>296</v>
      </c>
      <c r="E4" s="334" t="s">
        <v>517</v>
      </c>
      <c r="F4" s="430" t="s">
        <v>298</v>
      </c>
      <c r="G4" s="431"/>
      <c r="H4" s="362" t="s">
        <v>301</v>
      </c>
    </row>
    <row r="5" spans="1:8" ht="20.25" customHeight="1">
      <c r="A5" s="363"/>
      <c r="B5" s="364">
        <v>22554</v>
      </c>
      <c r="C5" s="365"/>
      <c r="D5" s="366" t="s">
        <v>297</v>
      </c>
      <c r="E5" s="367">
        <v>22919</v>
      </c>
      <c r="F5" s="368" t="s">
        <v>299</v>
      </c>
      <c r="G5" s="369" t="s">
        <v>300</v>
      </c>
      <c r="H5" s="364">
        <v>22919</v>
      </c>
    </row>
    <row r="6" spans="1:8" ht="20.25" customHeight="1">
      <c r="A6" s="370" t="s">
        <v>80</v>
      </c>
      <c r="B6" s="370"/>
      <c r="C6" s="370"/>
      <c r="D6" s="370"/>
      <c r="E6" s="370"/>
      <c r="F6" s="370"/>
      <c r="G6" s="370"/>
      <c r="H6" s="370"/>
    </row>
    <row r="7" spans="1:8" ht="20.25" customHeight="1">
      <c r="A7" s="370" t="s">
        <v>518</v>
      </c>
      <c r="B7" s="371">
        <v>695000</v>
      </c>
      <c r="C7" s="371"/>
      <c r="D7" s="371"/>
      <c r="E7" s="371">
        <f>SUM(B7:D7)</f>
        <v>695000</v>
      </c>
      <c r="F7" s="371"/>
      <c r="G7" s="371"/>
      <c r="H7" s="371">
        <f>SUM(E7:G7)</f>
        <v>695000</v>
      </c>
    </row>
    <row r="8" spans="1:8" ht="20.25" customHeight="1">
      <c r="A8" s="370" t="s">
        <v>383</v>
      </c>
      <c r="B8" s="371"/>
      <c r="C8" s="371"/>
      <c r="D8" s="371"/>
      <c r="E8" s="371"/>
      <c r="F8" s="371"/>
      <c r="G8" s="371"/>
      <c r="H8" s="371"/>
    </row>
    <row r="9" spans="1:8" ht="20.25" customHeight="1">
      <c r="A9" s="370" t="s">
        <v>519</v>
      </c>
      <c r="B9" s="371">
        <v>3331957</v>
      </c>
      <c r="C9" s="371"/>
      <c r="D9" s="371"/>
      <c r="E9" s="371">
        <f>SUM(B9:D9)</f>
        <v>3331957</v>
      </c>
      <c r="F9" s="371"/>
      <c r="G9" s="371"/>
      <c r="H9" s="371">
        <f>SUM(E9:G9)</f>
        <v>3331957</v>
      </c>
    </row>
    <row r="10" spans="1:8" ht="20.25" customHeight="1">
      <c r="A10" s="370" t="s">
        <v>520</v>
      </c>
      <c r="B10" s="371">
        <v>4382217</v>
      </c>
      <c r="C10" s="371"/>
      <c r="D10" s="371"/>
      <c r="E10" s="371">
        <f>SUM(B10:D10)</f>
        <v>4382217</v>
      </c>
      <c r="F10" s="371"/>
      <c r="G10" s="371"/>
      <c r="H10" s="371">
        <f>SUM(E10:G10)</f>
        <v>4382217</v>
      </c>
    </row>
    <row r="11" spans="1:8" ht="20.25" customHeight="1">
      <c r="A11" s="370" t="s">
        <v>385</v>
      </c>
      <c r="B11" s="371"/>
      <c r="C11" s="371"/>
      <c r="D11" s="371"/>
      <c r="E11" s="371"/>
      <c r="F11" s="371"/>
      <c r="G11" s="371"/>
      <c r="H11" s="371"/>
    </row>
    <row r="12" spans="1:8" ht="20.25" customHeight="1">
      <c r="A12" s="370" t="s">
        <v>521</v>
      </c>
      <c r="B12" s="371">
        <v>470700</v>
      </c>
      <c r="C12" s="372"/>
      <c r="D12" s="372"/>
      <c r="E12" s="371">
        <f>SUM(B12:D12)</f>
        <v>470700</v>
      </c>
      <c r="F12" s="372"/>
      <c r="G12" s="372"/>
      <c r="H12" s="371">
        <f>SUM(E12:G12)</f>
        <v>470700</v>
      </c>
    </row>
    <row r="13" spans="1:8" ht="20.25" customHeight="1">
      <c r="A13" s="370" t="s">
        <v>386</v>
      </c>
      <c r="B13" s="371"/>
      <c r="C13" s="371"/>
      <c r="D13" s="371"/>
      <c r="E13" s="371"/>
      <c r="F13" s="371"/>
      <c r="G13" s="371"/>
      <c r="H13" s="371"/>
    </row>
    <row r="14" spans="1:8" ht="20.25" customHeight="1">
      <c r="A14" s="370" t="s">
        <v>522</v>
      </c>
      <c r="B14" s="371">
        <v>11965754</v>
      </c>
      <c r="C14" s="371"/>
      <c r="D14" s="371"/>
      <c r="E14" s="371">
        <f>SUM(B14:D14)</f>
        <v>11965754</v>
      </c>
      <c r="F14" s="371"/>
      <c r="G14" s="371"/>
      <c r="H14" s="371">
        <f>SUM(E14:G14)</f>
        <v>11965754</v>
      </c>
    </row>
    <row r="15" spans="1:8" ht="20.25" customHeight="1">
      <c r="A15" s="370" t="s">
        <v>388</v>
      </c>
      <c r="B15" s="371"/>
      <c r="C15" s="373"/>
      <c r="D15" s="371"/>
      <c r="E15" s="371"/>
      <c r="F15" s="371"/>
      <c r="G15" s="371"/>
      <c r="H15" s="371"/>
    </row>
    <row r="16" spans="1:8" ht="20.25" customHeight="1">
      <c r="A16" s="370" t="s">
        <v>523</v>
      </c>
      <c r="B16" s="371">
        <v>38500</v>
      </c>
      <c r="C16" s="371"/>
      <c r="D16" s="371"/>
      <c r="E16" s="371">
        <f aca="true" t="shared" si="0" ref="E16:E27">SUM(B16:D16)</f>
        <v>38500</v>
      </c>
      <c r="F16" s="371"/>
      <c r="G16" s="371"/>
      <c r="H16" s="371">
        <f aca="true" t="shared" si="1" ref="H16:H27">SUM(E16:G16)</f>
        <v>38500</v>
      </c>
    </row>
    <row r="17" spans="1:8" ht="20.25" customHeight="1">
      <c r="A17" s="370" t="s">
        <v>524</v>
      </c>
      <c r="B17" s="371">
        <v>206350</v>
      </c>
      <c r="C17" s="371"/>
      <c r="D17" s="371"/>
      <c r="E17" s="371">
        <f t="shared" si="0"/>
        <v>206350</v>
      </c>
      <c r="F17" s="371"/>
      <c r="G17" s="371"/>
      <c r="H17" s="371">
        <f t="shared" si="1"/>
        <v>206350</v>
      </c>
    </row>
    <row r="18" spans="1:8" ht="20.25" customHeight="1">
      <c r="A18" s="370" t="s">
        <v>525</v>
      </c>
      <c r="B18" s="371">
        <v>83780</v>
      </c>
      <c r="C18" s="371"/>
      <c r="D18" s="371"/>
      <c r="E18" s="371">
        <f t="shared" si="0"/>
        <v>83780</v>
      </c>
      <c r="F18" s="371"/>
      <c r="G18" s="371"/>
      <c r="H18" s="371">
        <f t="shared" si="1"/>
        <v>83780</v>
      </c>
    </row>
    <row r="19" spans="1:8" ht="20.25" customHeight="1">
      <c r="A19" s="370" t="s">
        <v>526</v>
      </c>
      <c r="B19" s="371">
        <v>28000</v>
      </c>
      <c r="C19" s="371"/>
      <c r="D19" s="371"/>
      <c r="E19" s="371">
        <f t="shared" si="0"/>
        <v>28000</v>
      </c>
      <c r="F19" s="371"/>
      <c r="G19" s="371"/>
      <c r="H19" s="371">
        <f t="shared" si="1"/>
        <v>28000</v>
      </c>
    </row>
    <row r="20" spans="1:8" ht="20.25" customHeight="1">
      <c r="A20" s="370" t="s">
        <v>527</v>
      </c>
      <c r="B20" s="371">
        <v>389800</v>
      </c>
      <c r="C20" s="371"/>
      <c r="D20" s="371"/>
      <c r="E20" s="371">
        <f t="shared" si="0"/>
        <v>389800</v>
      </c>
      <c r="F20" s="371"/>
      <c r="G20" s="371"/>
      <c r="H20" s="371">
        <f t="shared" si="1"/>
        <v>389800</v>
      </c>
    </row>
    <row r="21" spans="1:8" ht="20.25" customHeight="1">
      <c r="A21" s="370" t="s">
        <v>528</v>
      </c>
      <c r="B21" s="371">
        <v>414490</v>
      </c>
      <c r="C21" s="371"/>
      <c r="D21" s="371"/>
      <c r="E21" s="371">
        <f t="shared" si="0"/>
        <v>414490</v>
      </c>
      <c r="F21" s="371"/>
      <c r="G21" s="371"/>
      <c r="H21" s="371">
        <f t="shared" si="1"/>
        <v>414490</v>
      </c>
    </row>
    <row r="22" spans="1:8" ht="20.25" customHeight="1">
      <c r="A22" s="370" t="s">
        <v>529</v>
      </c>
      <c r="B22" s="371">
        <v>1440512</v>
      </c>
      <c r="C22" s="371"/>
      <c r="D22" s="371"/>
      <c r="E22" s="371">
        <f t="shared" si="0"/>
        <v>1440512</v>
      </c>
      <c r="F22" s="371"/>
      <c r="G22" s="371"/>
      <c r="H22" s="371">
        <f t="shared" si="1"/>
        <v>1440512</v>
      </c>
    </row>
    <row r="23" spans="1:8" ht="20.25" customHeight="1">
      <c r="A23" s="370" t="s">
        <v>530</v>
      </c>
      <c r="B23" s="371">
        <v>9000</v>
      </c>
      <c r="C23" s="371"/>
      <c r="D23" s="371"/>
      <c r="E23" s="371">
        <f t="shared" si="0"/>
        <v>9000</v>
      </c>
      <c r="F23" s="371"/>
      <c r="G23" s="371"/>
      <c r="H23" s="371">
        <f t="shared" si="1"/>
        <v>9000</v>
      </c>
    </row>
    <row r="24" spans="1:8" ht="20.25" customHeight="1">
      <c r="A24" s="370" t="s">
        <v>531</v>
      </c>
      <c r="B24" s="64">
        <v>10000</v>
      </c>
      <c r="C24" s="374"/>
      <c r="D24" s="64"/>
      <c r="E24" s="374">
        <f t="shared" si="0"/>
        <v>10000</v>
      </c>
      <c r="F24" s="64"/>
      <c r="G24" s="64"/>
      <c r="H24" s="64">
        <f t="shared" si="1"/>
        <v>10000</v>
      </c>
    </row>
    <row r="25" spans="1:8" ht="20.25" customHeight="1">
      <c r="A25" s="370" t="s">
        <v>532</v>
      </c>
      <c r="B25" s="64">
        <v>10000</v>
      </c>
      <c r="C25" s="374">
        <v>101500</v>
      </c>
      <c r="D25" s="64"/>
      <c r="E25" s="374">
        <f t="shared" si="0"/>
        <v>111500</v>
      </c>
      <c r="F25" s="64"/>
      <c r="G25" s="64"/>
      <c r="H25" s="64">
        <f t="shared" si="1"/>
        <v>111500</v>
      </c>
    </row>
    <row r="26" spans="1:8" ht="20.25" customHeight="1">
      <c r="A26" s="370" t="s">
        <v>533</v>
      </c>
      <c r="B26" s="64">
        <v>581900</v>
      </c>
      <c r="C26" s="374">
        <v>145200</v>
      </c>
      <c r="D26" s="64"/>
      <c r="E26" s="374">
        <f t="shared" si="0"/>
        <v>727100</v>
      </c>
      <c r="F26" s="64"/>
      <c r="G26" s="64"/>
      <c r="H26" s="64">
        <f t="shared" si="1"/>
        <v>727100</v>
      </c>
    </row>
    <row r="27" spans="1:8" ht="20.25" customHeight="1">
      <c r="A27" s="370" t="s">
        <v>534</v>
      </c>
      <c r="B27" s="64">
        <v>2435184</v>
      </c>
      <c r="C27" s="374"/>
      <c r="D27" s="64"/>
      <c r="E27" s="374">
        <f t="shared" si="0"/>
        <v>2435184</v>
      </c>
      <c r="F27" s="64"/>
      <c r="G27" s="64"/>
      <c r="H27" s="64">
        <f t="shared" si="1"/>
        <v>2435184</v>
      </c>
    </row>
    <row r="28" spans="1:8" s="377" customFormat="1" ht="20.25" customHeight="1">
      <c r="A28" s="369" t="s">
        <v>302</v>
      </c>
      <c r="B28" s="375">
        <f>SUM(B6:B27)</f>
        <v>26493144</v>
      </c>
      <c r="C28" s="376">
        <f>SUM(C25:C27)</f>
        <v>246700</v>
      </c>
      <c r="D28" s="375">
        <f>SUM(D6:D27)</f>
        <v>0</v>
      </c>
      <c r="E28" s="376">
        <f>SUM(E7:E27)</f>
        <v>26739844</v>
      </c>
      <c r="F28" s="375">
        <f>SUM(F6:F23)</f>
        <v>0</v>
      </c>
      <c r="G28" s="375">
        <f>SUM(G6:G23)</f>
        <v>0</v>
      </c>
      <c r="H28" s="375">
        <f>SUM(H7:H27)</f>
        <v>26739844</v>
      </c>
    </row>
  </sheetData>
  <sheetProtection/>
  <mergeCells count="4">
    <mergeCell ref="A1:H1"/>
    <mergeCell ref="A2:H2"/>
    <mergeCell ref="A3:H3"/>
    <mergeCell ref="F4:G4"/>
  </mergeCells>
  <printOptions/>
  <pageMargins left="0.9055118110236221" right="0.11811023622047245" top="0.7480314960629921" bottom="0.35433070866141736" header="0.31496062992125984" footer="0.31496062992125984"/>
  <pageSetup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D10" sqref="D10"/>
    </sheetView>
  </sheetViews>
  <sheetFormatPr defaultColWidth="9.140625" defaultRowHeight="23.25"/>
  <cols>
    <col min="1" max="1" width="6.421875" style="0" customWidth="1"/>
    <col min="2" max="2" width="8.7109375" style="0" customWidth="1"/>
    <col min="3" max="3" width="10.28125" style="408" customWidth="1"/>
    <col min="4" max="4" width="42.57421875" style="0" customWidth="1"/>
    <col min="5" max="5" width="15.140625" style="0" customWidth="1"/>
    <col min="6" max="6" width="7.57421875" style="0" customWidth="1"/>
    <col min="7" max="7" width="12.7109375" style="0" customWidth="1"/>
    <col min="8" max="8" width="9.421875" style="0" customWidth="1"/>
    <col min="9" max="9" width="11.140625" style="0" customWidth="1"/>
    <col min="11" max="11" width="11.421875" style="0" customWidth="1"/>
  </cols>
  <sheetData>
    <row r="1" spans="1:11" ht="24" customHeight="1">
      <c r="A1" s="432" t="s">
        <v>516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</row>
    <row r="2" spans="1:11" ht="22.5" customHeight="1">
      <c r="A2" s="433" t="s">
        <v>397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</row>
    <row r="3" spans="1:13" s="378" customFormat="1" ht="21.75">
      <c r="A3" s="359" t="s">
        <v>303</v>
      </c>
      <c r="B3" s="369" t="s">
        <v>304</v>
      </c>
      <c r="C3" s="360" t="s">
        <v>305</v>
      </c>
      <c r="D3" s="369" t="s">
        <v>1</v>
      </c>
      <c r="E3" s="360" t="s">
        <v>306</v>
      </c>
      <c r="F3" s="369" t="s">
        <v>155</v>
      </c>
      <c r="G3" s="360" t="s">
        <v>307</v>
      </c>
      <c r="H3" s="369" t="s">
        <v>308</v>
      </c>
      <c r="I3" s="360" t="s">
        <v>535</v>
      </c>
      <c r="J3" s="430" t="s">
        <v>309</v>
      </c>
      <c r="K3" s="431"/>
      <c r="L3" s="56"/>
      <c r="M3" s="56"/>
    </row>
    <row r="4" spans="1:11" ht="23.25">
      <c r="A4" s="379"/>
      <c r="B4" s="379"/>
      <c r="C4" s="379"/>
      <c r="D4" s="380" t="s">
        <v>391</v>
      </c>
      <c r="E4" s="379"/>
      <c r="F4" s="379"/>
      <c r="G4" s="372"/>
      <c r="H4" s="379"/>
      <c r="I4" s="381"/>
      <c r="J4" s="382"/>
      <c r="K4" s="383"/>
    </row>
    <row r="5" spans="1:11" ht="23.25">
      <c r="A5" s="384">
        <v>1</v>
      </c>
      <c r="B5" s="384" t="s">
        <v>536</v>
      </c>
      <c r="C5" s="385">
        <v>22734</v>
      </c>
      <c r="D5" s="370" t="s">
        <v>323</v>
      </c>
      <c r="E5" s="384" t="s">
        <v>537</v>
      </c>
      <c r="F5" s="384" t="s">
        <v>538</v>
      </c>
      <c r="G5" s="371">
        <v>29900</v>
      </c>
      <c r="H5" s="385">
        <v>22720</v>
      </c>
      <c r="I5" s="385">
        <v>22720</v>
      </c>
      <c r="J5" s="370" t="s">
        <v>539</v>
      </c>
      <c r="K5" s="370"/>
    </row>
    <row r="6" spans="1:11" ht="23.25">
      <c r="A6" s="384">
        <v>2</v>
      </c>
      <c r="B6" s="384" t="s">
        <v>536</v>
      </c>
      <c r="C6" s="385">
        <v>22734</v>
      </c>
      <c r="D6" s="370" t="s">
        <v>324</v>
      </c>
      <c r="E6" s="384" t="s">
        <v>540</v>
      </c>
      <c r="F6" s="384" t="s">
        <v>538</v>
      </c>
      <c r="G6" s="371">
        <v>2400</v>
      </c>
      <c r="H6" s="385">
        <v>22720</v>
      </c>
      <c r="I6" s="385">
        <v>22720</v>
      </c>
      <c r="J6" s="370" t="s">
        <v>539</v>
      </c>
      <c r="K6" s="370"/>
    </row>
    <row r="7" spans="1:11" ht="23.25">
      <c r="A7" s="384">
        <v>3</v>
      </c>
      <c r="B7" s="384" t="s">
        <v>541</v>
      </c>
      <c r="C7" s="385">
        <v>22734</v>
      </c>
      <c r="D7" s="370" t="s">
        <v>542</v>
      </c>
      <c r="E7" s="384" t="s">
        <v>543</v>
      </c>
      <c r="F7" s="384" t="s">
        <v>544</v>
      </c>
      <c r="G7" s="371">
        <v>2100</v>
      </c>
      <c r="H7" s="385">
        <v>22720</v>
      </c>
      <c r="I7" s="385">
        <v>22720</v>
      </c>
      <c r="J7" s="370" t="s">
        <v>539</v>
      </c>
      <c r="K7" s="370"/>
    </row>
    <row r="8" spans="1:11" ht="23.25">
      <c r="A8" s="384">
        <v>4</v>
      </c>
      <c r="B8" s="384" t="s">
        <v>545</v>
      </c>
      <c r="C8" s="385">
        <v>22734</v>
      </c>
      <c r="D8" s="370" t="s">
        <v>546</v>
      </c>
      <c r="E8" s="384" t="s">
        <v>547</v>
      </c>
      <c r="F8" s="384" t="s">
        <v>538</v>
      </c>
      <c r="G8" s="371">
        <v>15900</v>
      </c>
      <c r="H8" s="385">
        <v>22720</v>
      </c>
      <c r="I8" s="385">
        <v>22720</v>
      </c>
      <c r="J8" s="370" t="s">
        <v>548</v>
      </c>
      <c r="K8" s="370"/>
    </row>
    <row r="9" spans="1:11" ht="23.25">
      <c r="A9" s="384">
        <v>5</v>
      </c>
      <c r="B9" s="384" t="s">
        <v>549</v>
      </c>
      <c r="C9" s="385">
        <v>22851</v>
      </c>
      <c r="D9" s="370" t="s">
        <v>323</v>
      </c>
      <c r="E9" s="384" t="s">
        <v>550</v>
      </c>
      <c r="F9" s="384" t="s">
        <v>538</v>
      </c>
      <c r="G9" s="371">
        <v>29900</v>
      </c>
      <c r="H9" s="385">
        <v>22828</v>
      </c>
      <c r="I9" s="385">
        <v>22828</v>
      </c>
      <c r="J9" s="370" t="s">
        <v>551</v>
      </c>
      <c r="K9" s="370"/>
    </row>
    <row r="10" spans="1:11" ht="23.25">
      <c r="A10" s="384">
        <v>6</v>
      </c>
      <c r="B10" s="384" t="s">
        <v>549</v>
      </c>
      <c r="C10" s="385">
        <v>22851</v>
      </c>
      <c r="D10" s="370" t="s">
        <v>552</v>
      </c>
      <c r="E10" s="384" t="s">
        <v>553</v>
      </c>
      <c r="F10" s="384" t="s">
        <v>538</v>
      </c>
      <c r="G10" s="371">
        <v>4200</v>
      </c>
      <c r="H10" s="385">
        <v>22828</v>
      </c>
      <c r="I10" s="385">
        <v>22828</v>
      </c>
      <c r="J10" s="370" t="s">
        <v>551</v>
      </c>
      <c r="K10" s="370"/>
    </row>
    <row r="11" spans="1:11" ht="23.25">
      <c r="A11" s="384">
        <v>7</v>
      </c>
      <c r="B11" s="384" t="s">
        <v>549</v>
      </c>
      <c r="C11" s="385">
        <v>22851</v>
      </c>
      <c r="D11" s="370" t="s">
        <v>324</v>
      </c>
      <c r="E11" s="384" t="s">
        <v>554</v>
      </c>
      <c r="F11" s="384" t="s">
        <v>538</v>
      </c>
      <c r="G11" s="371">
        <v>2400</v>
      </c>
      <c r="H11" s="385">
        <v>22828</v>
      </c>
      <c r="I11" s="385">
        <v>22828</v>
      </c>
      <c r="J11" s="370" t="s">
        <v>551</v>
      </c>
      <c r="K11" s="62"/>
    </row>
    <row r="12" spans="1:11" ht="23.25">
      <c r="A12" s="384">
        <v>8</v>
      </c>
      <c r="B12" s="384" t="s">
        <v>555</v>
      </c>
      <c r="C12" s="385">
        <v>22851</v>
      </c>
      <c r="D12" s="370" t="s">
        <v>546</v>
      </c>
      <c r="E12" s="384" t="s">
        <v>556</v>
      </c>
      <c r="F12" s="384" t="s">
        <v>538</v>
      </c>
      <c r="G12" s="371">
        <v>21900</v>
      </c>
      <c r="H12" s="385">
        <v>22828</v>
      </c>
      <c r="I12" s="385">
        <v>22828</v>
      </c>
      <c r="J12" s="370" t="s">
        <v>548</v>
      </c>
      <c r="K12" s="370"/>
    </row>
    <row r="13" spans="1:11" ht="23.25">
      <c r="A13" s="384">
        <v>9</v>
      </c>
      <c r="B13" s="384" t="s">
        <v>557</v>
      </c>
      <c r="C13" s="385">
        <v>22900</v>
      </c>
      <c r="D13" s="370" t="s">
        <v>323</v>
      </c>
      <c r="E13" s="384" t="s">
        <v>558</v>
      </c>
      <c r="F13" s="384" t="s">
        <v>538</v>
      </c>
      <c r="G13" s="371">
        <v>29900</v>
      </c>
      <c r="H13" s="385">
        <v>22893</v>
      </c>
      <c r="I13" s="385">
        <v>22893</v>
      </c>
      <c r="J13" s="370" t="s">
        <v>539</v>
      </c>
      <c r="K13" s="386"/>
    </row>
    <row r="14" spans="1:11" ht="23.25">
      <c r="A14" s="384">
        <v>10</v>
      </c>
      <c r="B14" s="384" t="s">
        <v>557</v>
      </c>
      <c r="C14" s="385">
        <v>22900</v>
      </c>
      <c r="D14" s="370" t="s">
        <v>552</v>
      </c>
      <c r="E14" s="384" t="s">
        <v>559</v>
      </c>
      <c r="F14" s="384" t="s">
        <v>538</v>
      </c>
      <c r="G14" s="371">
        <v>4200</v>
      </c>
      <c r="H14" s="385">
        <v>22893</v>
      </c>
      <c r="I14" s="385">
        <v>22893</v>
      </c>
      <c r="J14" s="370" t="s">
        <v>539</v>
      </c>
      <c r="K14" s="386"/>
    </row>
    <row r="15" spans="1:11" ht="23.25">
      <c r="A15" s="384">
        <v>11</v>
      </c>
      <c r="B15" s="384" t="s">
        <v>557</v>
      </c>
      <c r="C15" s="385">
        <v>22900</v>
      </c>
      <c r="D15" s="370" t="s">
        <v>324</v>
      </c>
      <c r="E15" s="384" t="s">
        <v>560</v>
      </c>
      <c r="F15" s="384" t="s">
        <v>538</v>
      </c>
      <c r="G15" s="371">
        <v>2400</v>
      </c>
      <c r="H15" s="385">
        <v>22893</v>
      </c>
      <c r="I15" s="385">
        <v>22893</v>
      </c>
      <c r="J15" s="370" t="s">
        <v>539</v>
      </c>
      <c r="K15" s="386"/>
    </row>
    <row r="16" spans="1:11" ht="23.25">
      <c r="A16" s="384"/>
      <c r="B16" s="384"/>
      <c r="C16" s="385"/>
      <c r="D16" s="380" t="s">
        <v>289</v>
      </c>
      <c r="E16" s="384"/>
      <c r="F16" s="384"/>
      <c r="G16" s="371"/>
      <c r="H16" s="385"/>
      <c r="I16" s="385"/>
      <c r="J16" s="61"/>
      <c r="K16" s="386"/>
    </row>
    <row r="17" spans="1:11" ht="23.25">
      <c r="A17" s="384">
        <v>12</v>
      </c>
      <c r="B17" s="384" t="s">
        <v>561</v>
      </c>
      <c r="C17" s="385">
        <v>22919</v>
      </c>
      <c r="D17" s="370" t="s">
        <v>562</v>
      </c>
      <c r="E17" s="384" t="s">
        <v>563</v>
      </c>
      <c r="F17" s="384" t="s">
        <v>318</v>
      </c>
      <c r="G17" s="371">
        <v>101500</v>
      </c>
      <c r="H17" s="385">
        <v>22916</v>
      </c>
      <c r="I17" s="385">
        <v>22916</v>
      </c>
      <c r="J17" s="370" t="s">
        <v>539</v>
      </c>
      <c r="K17" s="370"/>
    </row>
    <row r="18" spans="1:11" ht="24">
      <c r="A18" s="387"/>
      <c r="B18" s="387"/>
      <c r="C18" s="388"/>
      <c r="D18" s="387"/>
      <c r="E18" s="387"/>
      <c r="F18" s="387"/>
      <c r="G18" s="387"/>
      <c r="H18" s="387"/>
      <c r="I18" s="387"/>
      <c r="J18" s="387"/>
      <c r="K18" s="387"/>
    </row>
    <row r="19" spans="1:11" ht="24">
      <c r="A19" s="387"/>
      <c r="B19" s="387"/>
      <c r="C19" s="388"/>
      <c r="D19" s="387"/>
      <c r="E19" s="387"/>
      <c r="F19" s="387"/>
      <c r="G19" s="389"/>
      <c r="H19" s="387"/>
      <c r="I19" s="387"/>
      <c r="J19" s="387"/>
      <c r="K19" s="387"/>
    </row>
    <row r="20" spans="1:11" ht="24">
      <c r="A20" s="387"/>
      <c r="B20" s="387"/>
      <c r="C20" s="388"/>
      <c r="D20" s="387"/>
      <c r="E20" s="387"/>
      <c r="F20" s="387"/>
      <c r="G20" s="387"/>
      <c r="H20" s="387"/>
      <c r="I20" s="387"/>
      <c r="J20" s="387"/>
      <c r="K20" s="387"/>
    </row>
    <row r="21" spans="1:11" ht="24">
      <c r="A21" s="387"/>
      <c r="B21" s="387"/>
      <c r="C21" s="388"/>
      <c r="D21" s="387"/>
      <c r="E21" s="387"/>
      <c r="F21" s="387"/>
      <c r="G21" s="387"/>
      <c r="H21" s="387"/>
      <c r="I21" s="387"/>
      <c r="J21" s="387"/>
      <c r="K21" s="387"/>
    </row>
    <row r="22" spans="1:11" ht="24">
      <c r="A22" s="387"/>
      <c r="B22" s="387"/>
      <c r="C22" s="388"/>
      <c r="D22" s="387"/>
      <c r="E22" s="387"/>
      <c r="F22" s="387"/>
      <c r="G22" s="387"/>
      <c r="H22" s="387"/>
      <c r="I22" s="387"/>
      <c r="J22" s="387"/>
      <c r="K22" s="387"/>
    </row>
    <row r="23" spans="1:11" ht="27.75">
      <c r="A23" s="434" t="s">
        <v>516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</row>
    <row r="24" spans="1:11" ht="27.75">
      <c r="A24" s="435" t="s">
        <v>564</v>
      </c>
      <c r="B24" s="435"/>
      <c r="C24" s="435"/>
      <c r="D24" s="435"/>
      <c r="E24" s="435"/>
      <c r="F24" s="435"/>
      <c r="G24" s="435"/>
      <c r="H24" s="435"/>
      <c r="I24" s="435"/>
      <c r="J24" s="435"/>
      <c r="K24" s="435"/>
    </row>
    <row r="25" spans="1:11" ht="24">
      <c r="A25" s="390" t="s">
        <v>303</v>
      </c>
      <c r="B25" s="391" t="s">
        <v>304</v>
      </c>
      <c r="C25" s="392" t="s">
        <v>305</v>
      </c>
      <c r="D25" s="391" t="s">
        <v>1</v>
      </c>
      <c r="E25" s="392" t="s">
        <v>306</v>
      </c>
      <c r="F25" s="391" t="s">
        <v>155</v>
      </c>
      <c r="G25" s="392" t="s">
        <v>307</v>
      </c>
      <c r="H25" s="393" t="s">
        <v>308</v>
      </c>
      <c r="I25" s="394" t="s">
        <v>535</v>
      </c>
      <c r="J25" s="395" t="s">
        <v>309</v>
      </c>
      <c r="K25" s="396"/>
    </row>
    <row r="26" spans="1:11" ht="23.25">
      <c r="A26" s="370"/>
      <c r="B26" s="370"/>
      <c r="C26" s="384"/>
      <c r="D26" s="380" t="s">
        <v>565</v>
      </c>
      <c r="E26" s="370"/>
      <c r="F26" s="370"/>
      <c r="G26" s="370"/>
      <c r="H26" s="370"/>
      <c r="I26" s="397"/>
      <c r="J26" s="61"/>
      <c r="K26" s="398"/>
    </row>
    <row r="27" spans="1:11" ht="23.25">
      <c r="A27" s="384">
        <v>1</v>
      </c>
      <c r="B27" s="385" t="s">
        <v>566</v>
      </c>
      <c r="C27" s="385">
        <v>21863</v>
      </c>
      <c r="D27" s="370" t="s">
        <v>567</v>
      </c>
      <c r="E27" s="384" t="s">
        <v>568</v>
      </c>
      <c r="F27" s="384" t="s">
        <v>569</v>
      </c>
      <c r="G27" s="371">
        <v>2492000</v>
      </c>
      <c r="H27" s="385">
        <v>240722</v>
      </c>
      <c r="I27" s="399">
        <v>240722</v>
      </c>
      <c r="J27" s="62" t="s">
        <v>570</v>
      </c>
      <c r="K27" s="370"/>
    </row>
    <row r="28" spans="1:11" ht="23.25">
      <c r="A28" s="384"/>
      <c r="B28" s="385" t="s">
        <v>571</v>
      </c>
      <c r="C28" s="385">
        <v>22159</v>
      </c>
      <c r="D28" s="370" t="s">
        <v>567</v>
      </c>
      <c r="E28" s="384"/>
      <c r="F28" s="384"/>
      <c r="G28" s="400">
        <v>245317</v>
      </c>
      <c r="H28" s="401">
        <v>22159</v>
      </c>
      <c r="I28" s="401">
        <v>22159</v>
      </c>
      <c r="J28" s="61" t="s">
        <v>572</v>
      </c>
      <c r="K28" s="398"/>
    </row>
    <row r="29" spans="1:11" ht="23.25">
      <c r="A29" s="379"/>
      <c r="B29" s="379"/>
      <c r="C29" s="379"/>
      <c r="D29" s="380" t="s">
        <v>573</v>
      </c>
      <c r="E29" s="379"/>
      <c r="F29" s="379"/>
      <c r="G29" s="372"/>
      <c r="H29" s="379"/>
      <c r="I29" s="381"/>
      <c r="J29" s="402"/>
      <c r="K29" s="383"/>
    </row>
    <row r="30" spans="1:11" ht="23.25">
      <c r="A30" s="379"/>
      <c r="B30" s="379"/>
      <c r="C30" s="379"/>
      <c r="D30" s="380" t="s">
        <v>574</v>
      </c>
      <c r="E30" s="379"/>
      <c r="F30" s="379"/>
      <c r="G30" s="372"/>
      <c r="H30" s="379"/>
      <c r="I30" s="381"/>
      <c r="J30" s="382"/>
      <c r="K30" s="383"/>
    </row>
    <row r="31" spans="1:11" ht="23.25">
      <c r="A31" s="403">
        <v>2</v>
      </c>
      <c r="B31" s="384" t="s">
        <v>575</v>
      </c>
      <c r="C31" s="385">
        <v>22151</v>
      </c>
      <c r="D31" s="370" t="s">
        <v>576</v>
      </c>
      <c r="E31" s="384" t="s">
        <v>577</v>
      </c>
      <c r="F31" s="384" t="s">
        <v>578</v>
      </c>
      <c r="G31" s="371">
        <v>6000</v>
      </c>
      <c r="H31" s="401">
        <v>22151</v>
      </c>
      <c r="I31" s="401">
        <v>22151</v>
      </c>
      <c r="J31" s="62" t="s">
        <v>579</v>
      </c>
      <c r="K31" s="370"/>
    </row>
    <row r="32" spans="1:11" ht="23.25">
      <c r="A32" s="403">
        <v>3</v>
      </c>
      <c r="B32" s="384" t="s">
        <v>580</v>
      </c>
      <c r="C32" s="385">
        <v>22158</v>
      </c>
      <c r="D32" s="370" t="s">
        <v>581</v>
      </c>
      <c r="E32" s="384" t="s">
        <v>582</v>
      </c>
      <c r="F32" s="384" t="s">
        <v>583</v>
      </c>
      <c r="G32" s="371">
        <v>11000</v>
      </c>
      <c r="H32" s="385">
        <v>22158</v>
      </c>
      <c r="I32" s="385">
        <v>22158</v>
      </c>
      <c r="J32" s="70" t="s">
        <v>584</v>
      </c>
      <c r="K32" s="70"/>
    </row>
    <row r="33" spans="1:11" ht="23.25">
      <c r="A33" s="384"/>
      <c r="B33" s="384"/>
      <c r="C33" s="385"/>
      <c r="D33" s="380" t="s">
        <v>585</v>
      </c>
      <c r="E33" s="384"/>
      <c r="F33" s="384"/>
      <c r="G33" s="371"/>
      <c r="H33" s="385"/>
      <c r="I33" s="404"/>
      <c r="J33" s="397"/>
      <c r="K33" s="398"/>
    </row>
    <row r="34" spans="1:11" ht="23.25">
      <c r="A34" s="403">
        <v>4</v>
      </c>
      <c r="B34" s="384" t="s">
        <v>586</v>
      </c>
      <c r="C34" s="385">
        <v>21995</v>
      </c>
      <c r="D34" s="370" t="s">
        <v>587</v>
      </c>
      <c r="E34" s="384" t="s">
        <v>588</v>
      </c>
      <c r="F34" s="384" t="s">
        <v>589</v>
      </c>
      <c r="G34" s="371">
        <v>148750</v>
      </c>
      <c r="H34" s="401">
        <v>21995</v>
      </c>
      <c r="I34" s="401">
        <v>21995</v>
      </c>
      <c r="J34" s="62" t="s">
        <v>572</v>
      </c>
      <c r="K34" s="62"/>
    </row>
    <row r="35" spans="1:11" ht="23.25">
      <c r="A35" s="403">
        <v>5</v>
      </c>
      <c r="B35" s="384" t="s">
        <v>590</v>
      </c>
      <c r="C35" s="385">
        <v>21995</v>
      </c>
      <c r="D35" s="370" t="s">
        <v>591</v>
      </c>
      <c r="E35" s="384" t="s">
        <v>592</v>
      </c>
      <c r="F35" s="384" t="s">
        <v>318</v>
      </c>
      <c r="G35" s="371">
        <v>17000</v>
      </c>
      <c r="H35" s="401">
        <v>21995</v>
      </c>
      <c r="I35" s="401">
        <v>21995</v>
      </c>
      <c r="J35" s="370" t="s">
        <v>579</v>
      </c>
      <c r="K35" s="370"/>
    </row>
    <row r="36" spans="1:11" ht="23.25">
      <c r="A36" s="403">
        <v>6</v>
      </c>
      <c r="B36" s="384" t="s">
        <v>593</v>
      </c>
      <c r="C36" s="385">
        <v>22053</v>
      </c>
      <c r="D36" s="370" t="s">
        <v>594</v>
      </c>
      <c r="E36" s="370" t="s">
        <v>595</v>
      </c>
      <c r="F36" s="384" t="s">
        <v>596</v>
      </c>
      <c r="G36" s="371">
        <v>45000</v>
      </c>
      <c r="H36" s="401">
        <v>22053</v>
      </c>
      <c r="I36" s="401">
        <v>22053</v>
      </c>
      <c r="J36" s="370" t="s">
        <v>572</v>
      </c>
      <c r="K36" s="370"/>
    </row>
    <row r="37" spans="1:11" ht="23.25">
      <c r="A37" s="384">
        <v>7</v>
      </c>
      <c r="B37" s="384" t="s">
        <v>593</v>
      </c>
      <c r="C37" s="385">
        <v>22053</v>
      </c>
      <c r="D37" s="370" t="s">
        <v>597</v>
      </c>
      <c r="E37" s="384" t="s">
        <v>598</v>
      </c>
      <c r="F37" s="384" t="s">
        <v>320</v>
      </c>
      <c r="G37" s="371">
        <v>3900</v>
      </c>
      <c r="H37" s="385">
        <v>22053</v>
      </c>
      <c r="I37" s="385">
        <v>22053</v>
      </c>
      <c r="J37" s="61" t="s">
        <v>572</v>
      </c>
      <c r="K37" s="386"/>
    </row>
    <row r="38" spans="1:11" ht="23.25">
      <c r="A38" s="384">
        <v>8</v>
      </c>
      <c r="B38" s="384" t="s">
        <v>593</v>
      </c>
      <c r="C38" s="385">
        <v>22053</v>
      </c>
      <c r="D38" s="370" t="s">
        <v>599</v>
      </c>
      <c r="E38" s="384" t="s">
        <v>600</v>
      </c>
      <c r="F38" s="384" t="s">
        <v>601</v>
      </c>
      <c r="G38" s="405">
        <v>21000</v>
      </c>
      <c r="H38" s="401">
        <v>22053</v>
      </c>
      <c r="I38" s="401">
        <v>22053</v>
      </c>
      <c r="J38" s="62" t="s">
        <v>572</v>
      </c>
      <c r="K38" s="62"/>
    </row>
    <row r="39" spans="1:11" ht="23.25">
      <c r="A39" s="384">
        <v>9</v>
      </c>
      <c r="B39" s="384" t="s">
        <v>593</v>
      </c>
      <c r="C39" s="385">
        <v>22053</v>
      </c>
      <c r="D39" s="370" t="s">
        <v>602</v>
      </c>
      <c r="E39" s="384" t="s">
        <v>603</v>
      </c>
      <c r="F39" s="384" t="s">
        <v>604</v>
      </c>
      <c r="G39" s="371">
        <v>9200</v>
      </c>
      <c r="H39" s="401">
        <v>22053</v>
      </c>
      <c r="I39" s="401">
        <v>22053</v>
      </c>
      <c r="J39" s="370" t="s">
        <v>572</v>
      </c>
      <c r="K39" s="370"/>
    </row>
    <row r="40" spans="1:11" ht="23.25">
      <c r="A40" s="384">
        <v>10</v>
      </c>
      <c r="B40" s="384" t="s">
        <v>593</v>
      </c>
      <c r="C40" s="385">
        <v>22053</v>
      </c>
      <c r="D40" s="370" t="s">
        <v>605</v>
      </c>
      <c r="E40" s="384" t="s">
        <v>606</v>
      </c>
      <c r="F40" s="384" t="s">
        <v>607</v>
      </c>
      <c r="G40" s="371">
        <v>14400</v>
      </c>
      <c r="H40" s="401">
        <v>22053</v>
      </c>
      <c r="I40" s="401">
        <v>22053</v>
      </c>
      <c r="J40" s="61" t="s">
        <v>572</v>
      </c>
      <c r="K40" s="386"/>
    </row>
    <row r="41" spans="1:11" ht="23.25">
      <c r="A41" s="384">
        <v>11</v>
      </c>
      <c r="B41" s="384" t="s">
        <v>608</v>
      </c>
      <c r="C41" s="385">
        <v>22069</v>
      </c>
      <c r="D41" s="370" t="s">
        <v>609</v>
      </c>
      <c r="E41" s="384" t="s">
        <v>610</v>
      </c>
      <c r="F41" s="384" t="s">
        <v>596</v>
      </c>
      <c r="G41" s="371">
        <v>16920</v>
      </c>
      <c r="H41" s="401">
        <v>22053</v>
      </c>
      <c r="I41" s="401">
        <v>22053</v>
      </c>
      <c r="J41" s="370" t="s">
        <v>611</v>
      </c>
      <c r="K41" s="370"/>
    </row>
    <row r="42" spans="1:11" ht="23.25">
      <c r="A42" s="384">
        <v>12</v>
      </c>
      <c r="B42" s="384" t="s">
        <v>608</v>
      </c>
      <c r="C42" s="385">
        <v>22069</v>
      </c>
      <c r="D42" s="370" t="s">
        <v>609</v>
      </c>
      <c r="E42" s="384" t="s">
        <v>612</v>
      </c>
      <c r="F42" s="384" t="s">
        <v>613</v>
      </c>
      <c r="G42" s="371">
        <v>9400</v>
      </c>
      <c r="H42" s="401">
        <v>22053</v>
      </c>
      <c r="I42" s="401">
        <v>22053</v>
      </c>
      <c r="J42" s="370" t="s">
        <v>572</v>
      </c>
      <c r="K42" s="370"/>
    </row>
    <row r="43" spans="1:11" ht="23.25">
      <c r="A43" s="384">
        <v>13</v>
      </c>
      <c r="B43" s="384" t="s">
        <v>614</v>
      </c>
      <c r="C43" s="385">
        <v>22137</v>
      </c>
      <c r="D43" s="370" t="s">
        <v>615</v>
      </c>
      <c r="E43" s="384" t="s">
        <v>616</v>
      </c>
      <c r="F43" s="384" t="s">
        <v>617</v>
      </c>
      <c r="G43" s="371">
        <v>12812</v>
      </c>
      <c r="H43" s="401">
        <v>22137</v>
      </c>
      <c r="I43" s="401">
        <v>22137</v>
      </c>
      <c r="J43" s="370" t="s">
        <v>548</v>
      </c>
      <c r="K43" s="370"/>
    </row>
    <row r="44" spans="1:11" ht="23.25">
      <c r="A44" s="384">
        <v>14</v>
      </c>
      <c r="B44" s="384" t="s">
        <v>575</v>
      </c>
      <c r="C44" s="385">
        <v>22151</v>
      </c>
      <c r="D44" s="370" t="s">
        <v>618</v>
      </c>
      <c r="E44" s="384" t="s">
        <v>619</v>
      </c>
      <c r="F44" s="384" t="s">
        <v>318</v>
      </c>
      <c r="G44" s="371">
        <v>7800</v>
      </c>
      <c r="H44" s="401">
        <v>22151</v>
      </c>
      <c r="I44" s="401">
        <v>22151</v>
      </c>
      <c r="J44" s="370" t="s">
        <v>579</v>
      </c>
      <c r="K44" s="370"/>
    </row>
    <row r="45" spans="1:11" ht="23.25">
      <c r="A45" s="74"/>
      <c r="B45" s="74"/>
      <c r="C45" s="406"/>
      <c r="D45" s="407"/>
      <c r="E45" s="74"/>
      <c r="F45" s="74"/>
      <c r="G45" s="60"/>
      <c r="H45" s="406"/>
      <c r="I45" s="406"/>
      <c r="J45" s="407"/>
      <c r="K45" s="407"/>
    </row>
    <row r="46" spans="1:11" ht="23.25">
      <c r="A46" s="74"/>
      <c r="B46" s="74"/>
      <c r="C46" s="406"/>
      <c r="D46" s="407"/>
      <c r="E46" s="74"/>
      <c r="F46" s="74"/>
      <c r="G46" s="60"/>
      <c r="H46" s="406"/>
      <c r="I46" s="406"/>
      <c r="J46" s="407"/>
      <c r="K46" s="407"/>
    </row>
    <row r="47" spans="1:11" ht="23.25">
      <c r="A47" s="428" t="s">
        <v>516</v>
      </c>
      <c r="B47" s="428"/>
      <c r="C47" s="428"/>
      <c r="D47" s="428"/>
      <c r="E47" s="428"/>
      <c r="F47" s="428"/>
      <c r="G47" s="428"/>
      <c r="H47" s="428"/>
      <c r="I47" s="428"/>
      <c r="J47" s="428"/>
      <c r="K47" s="428"/>
    </row>
    <row r="48" spans="1:11" ht="23.25">
      <c r="A48" s="429" t="s">
        <v>620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</row>
    <row r="49" spans="1:11" ht="23.25">
      <c r="A49" s="390" t="s">
        <v>303</v>
      </c>
      <c r="B49" s="391" t="s">
        <v>304</v>
      </c>
      <c r="C49" s="392" t="s">
        <v>305</v>
      </c>
      <c r="D49" s="391" t="s">
        <v>1</v>
      </c>
      <c r="E49" s="392" t="s">
        <v>306</v>
      </c>
      <c r="F49" s="391" t="s">
        <v>155</v>
      </c>
      <c r="G49" s="392" t="s">
        <v>307</v>
      </c>
      <c r="H49" s="393" t="s">
        <v>308</v>
      </c>
      <c r="I49" s="394" t="s">
        <v>535</v>
      </c>
      <c r="J49" s="436" t="s">
        <v>309</v>
      </c>
      <c r="K49" s="437"/>
    </row>
    <row r="50" spans="1:11" ht="23.25">
      <c r="A50" s="393"/>
      <c r="B50" s="380"/>
      <c r="C50" s="369"/>
      <c r="D50" s="380" t="s">
        <v>287</v>
      </c>
      <c r="E50" s="380"/>
      <c r="F50" s="380"/>
      <c r="G50" s="380"/>
      <c r="H50" s="380"/>
      <c r="I50" s="66"/>
      <c r="J50" s="430"/>
      <c r="K50" s="431"/>
    </row>
    <row r="51" spans="1:11" ht="23.25">
      <c r="A51" s="384">
        <v>1</v>
      </c>
      <c r="B51" s="385" t="s">
        <v>310</v>
      </c>
      <c r="C51" s="385">
        <v>22534</v>
      </c>
      <c r="D51" s="370" t="s">
        <v>621</v>
      </c>
      <c r="E51" s="384" t="s">
        <v>322</v>
      </c>
      <c r="F51" s="384" t="s">
        <v>316</v>
      </c>
      <c r="G51" s="371">
        <v>14250</v>
      </c>
      <c r="H51" s="385">
        <v>22517</v>
      </c>
      <c r="I51" s="404">
        <v>22548</v>
      </c>
      <c r="J51" s="438" t="s">
        <v>611</v>
      </c>
      <c r="K51" s="439"/>
    </row>
    <row r="52" spans="1:11" ht="23.25">
      <c r="A52" s="384">
        <v>2</v>
      </c>
      <c r="B52" s="385" t="s">
        <v>311</v>
      </c>
      <c r="C52" s="385">
        <v>22534</v>
      </c>
      <c r="D52" s="370" t="s">
        <v>622</v>
      </c>
      <c r="E52" s="384" t="s">
        <v>329</v>
      </c>
      <c r="F52" s="384" t="s">
        <v>317</v>
      </c>
      <c r="G52" s="400">
        <v>6400</v>
      </c>
      <c r="H52" s="385">
        <v>22517</v>
      </c>
      <c r="I52" s="404">
        <v>22517</v>
      </c>
      <c r="J52" s="438" t="s">
        <v>623</v>
      </c>
      <c r="K52" s="439"/>
    </row>
    <row r="53" spans="1:11" ht="23.25">
      <c r="A53" s="384">
        <v>3</v>
      </c>
      <c r="B53" s="384" t="s">
        <v>312</v>
      </c>
      <c r="C53" s="385">
        <v>22534</v>
      </c>
      <c r="D53" s="370" t="s">
        <v>624</v>
      </c>
      <c r="E53" s="384" t="s">
        <v>330</v>
      </c>
      <c r="F53" s="384" t="s">
        <v>318</v>
      </c>
      <c r="G53" s="371">
        <v>29800</v>
      </c>
      <c r="H53" s="385">
        <v>22523</v>
      </c>
      <c r="I53" s="404">
        <v>22523</v>
      </c>
      <c r="J53" s="438" t="s">
        <v>611</v>
      </c>
      <c r="K53" s="439"/>
    </row>
    <row r="54" spans="1:11" ht="23.25">
      <c r="A54" s="384">
        <v>4</v>
      </c>
      <c r="B54" s="384" t="s">
        <v>312</v>
      </c>
      <c r="C54" s="385">
        <v>22534</v>
      </c>
      <c r="D54" s="370" t="s">
        <v>625</v>
      </c>
      <c r="E54" s="384" t="s">
        <v>331</v>
      </c>
      <c r="F54" s="384" t="s">
        <v>318</v>
      </c>
      <c r="G54" s="371">
        <v>7700</v>
      </c>
      <c r="H54" s="385">
        <v>22523</v>
      </c>
      <c r="I54" s="404">
        <v>22523</v>
      </c>
      <c r="J54" s="438" t="s">
        <v>611</v>
      </c>
      <c r="K54" s="439"/>
    </row>
    <row r="55" spans="1:11" ht="23.25">
      <c r="A55" s="403">
        <v>5</v>
      </c>
      <c r="B55" s="384" t="s">
        <v>312</v>
      </c>
      <c r="C55" s="385">
        <v>22534</v>
      </c>
      <c r="D55" s="370" t="s">
        <v>324</v>
      </c>
      <c r="E55" s="384" t="s">
        <v>332</v>
      </c>
      <c r="F55" s="384" t="s">
        <v>318</v>
      </c>
      <c r="G55" s="371">
        <v>2400</v>
      </c>
      <c r="H55" s="385">
        <v>22523</v>
      </c>
      <c r="I55" s="404">
        <v>22523</v>
      </c>
      <c r="J55" s="438" t="s">
        <v>611</v>
      </c>
      <c r="K55" s="439"/>
    </row>
    <row r="56" spans="1:11" ht="23.25">
      <c r="A56" s="403">
        <v>6</v>
      </c>
      <c r="B56" s="384" t="s">
        <v>312</v>
      </c>
      <c r="C56" s="385">
        <v>22534</v>
      </c>
      <c r="D56" s="370" t="s">
        <v>552</v>
      </c>
      <c r="E56" s="384" t="s">
        <v>333</v>
      </c>
      <c r="F56" s="384" t="s">
        <v>318</v>
      </c>
      <c r="G56" s="371">
        <v>4200</v>
      </c>
      <c r="H56" s="385">
        <v>22523</v>
      </c>
      <c r="I56" s="404">
        <v>22523</v>
      </c>
      <c r="J56" s="438" t="s">
        <v>611</v>
      </c>
      <c r="K56" s="439"/>
    </row>
    <row r="57" spans="1:11" ht="23.25">
      <c r="A57" s="384">
        <v>7</v>
      </c>
      <c r="B57" s="384" t="s">
        <v>313</v>
      </c>
      <c r="C57" s="385">
        <v>22534</v>
      </c>
      <c r="D57" s="370" t="s">
        <v>552</v>
      </c>
      <c r="E57" s="384" t="s">
        <v>334</v>
      </c>
      <c r="F57" s="384" t="s">
        <v>318</v>
      </c>
      <c r="G57" s="371">
        <v>4200</v>
      </c>
      <c r="H57" s="385">
        <v>22523</v>
      </c>
      <c r="I57" s="404">
        <v>22523</v>
      </c>
      <c r="J57" s="438" t="s">
        <v>626</v>
      </c>
      <c r="K57" s="439"/>
    </row>
    <row r="58" spans="1:11" ht="23.25">
      <c r="A58" s="403">
        <v>8</v>
      </c>
      <c r="B58" s="384" t="s">
        <v>313</v>
      </c>
      <c r="C58" s="385">
        <v>22534</v>
      </c>
      <c r="D58" s="370" t="s">
        <v>552</v>
      </c>
      <c r="E58" s="384" t="s">
        <v>335</v>
      </c>
      <c r="F58" s="384" t="s">
        <v>318</v>
      </c>
      <c r="G58" s="371">
        <v>4200</v>
      </c>
      <c r="H58" s="385">
        <v>22523</v>
      </c>
      <c r="I58" s="404">
        <v>22523</v>
      </c>
      <c r="J58" s="438" t="s">
        <v>626</v>
      </c>
      <c r="K58" s="439"/>
    </row>
    <row r="59" spans="1:11" ht="23.25">
      <c r="A59" s="403">
        <v>9</v>
      </c>
      <c r="B59" s="384" t="s">
        <v>314</v>
      </c>
      <c r="C59" s="385">
        <v>22534</v>
      </c>
      <c r="D59" s="370" t="s">
        <v>624</v>
      </c>
      <c r="E59" s="384" t="s">
        <v>336</v>
      </c>
      <c r="F59" s="384" t="s">
        <v>318</v>
      </c>
      <c r="G59" s="371">
        <v>29800</v>
      </c>
      <c r="H59" s="385">
        <v>22523</v>
      </c>
      <c r="I59" s="404">
        <v>22523</v>
      </c>
      <c r="J59" s="438" t="s">
        <v>572</v>
      </c>
      <c r="K59" s="439"/>
    </row>
    <row r="60" spans="1:11" ht="23.25">
      <c r="A60" s="403">
        <v>10</v>
      </c>
      <c r="B60" s="384" t="s">
        <v>314</v>
      </c>
      <c r="C60" s="385">
        <v>22534</v>
      </c>
      <c r="D60" s="370" t="s">
        <v>552</v>
      </c>
      <c r="E60" s="384" t="s">
        <v>337</v>
      </c>
      <c r="F60" s="384" t="s">
        <v>318</v>
      </c>
      <c r="G60" s="371">
        <v>4200</v>
      </c>
      <c r="H60" s="385">
        <v>22523</v>
      </c>
      <c r="I60" s="404">
        <v>22523</v>
      </c>
      <c r="J60" s="438" t="s">
        <v>572</v>
      </c>
      <c r="K60" s="439"/>
    </row>
    <row r="61" spans="1:11" ht="23.25">
      <c r="A61" s="384">
        <v>11</v>
      </c>
      <c r="B61" s="384" t="s">
        <v>314</v>
      </c>
      <c r="C61" s="385">
        <v>22534</v>
      </c>
      <c r="D61" s="370" t="s">
        <v>324</v>
      </c>
      <c r="E61" s="384" t="s">
        <v>338</v>
      </c>
      <c r="F61" s="384" t="s">
        <v>318</v>
      </c>
      <c r="G61" s="371">
        <v>2400</v>
      </c>
      <c r="H61" s="385">
        <v>22523</v>
      </c>
      <c r="I61" s="404">
        <v>22523</v>
      </c>
      <c r="J61" s="438" t="s">
        <v>572</v>
      </c>
      <c r="K61" s="439"/>
    </row>
    <row r="62" spans="1:11" ht="23.25">
      <c r="A62" s="384">
        <v>12</v>
      </c>
      <c r="B62" s="384" t="s">
        <v>315</v>
      </c>
      <c r="C62" s="385">
        <v>22552</v>
      </c>
      <c r="D62" s="370" t="s">
        <v>627</v>
      </c>
      <c r="E62" s="384" t="s">
        <v>339</v>
      </c>
      <c r="F62" s="384" t="s">
        <v>319</v>
      </c>
      <c r="G62" s="405">
        <v>3000</v>
      </c>
      <c r="H62" s="385">
        <v>22551</v>
      </c>
      <c r="I62" s="404">
        <v>22551</v>
      </c>
      <c r="J62" s="438" t="s">
        <v>623</v>
      </c>
      <c r="K62" s="439"/>
    </row>
    <row r="63" spans="1:11" ht="23.25">
      <c r="A63" s="384">
        <v>13</v>
      </c>
      <c r="B63" s="384" t="s">
        <v>315</v>
      </c>
      <c r="C63" s="385">
        <v>22552</v>
      </c>
      <c r="D63" s="370" t="s">
        <v>628</v>
      </c>
      <c r="E63" s="384" t="s">
        <v>340</v>
      </c>
      <c r="F63" s="384" t="s">
        <v>320</v>
      </c>
      <c r="G63" s="371">
        <v>3900</v>
      </c>
      <c r="H63" s="385">
        <v>22551</v>
      </c>
      <c r="I63" s="404">
        <v>22551</v>
      </c>
      <c r="J63" s="438" t="s">
        <v>623</v>
      </c>
      <c r="K63" s="439"/>
    </row>
    <row r="64" spans="1:11" ht="23.25">
      <c r="A64" s="384">
        <v>14</v>
      </c>
      <c r="B64" s="384" t="s">
        <v>315</v>
      </c>
      <c r="C64" s="385">
        <v>22552</v>
      </c>
      <c r="D64" s="370" t="s">
        <v>325</v>
      </c>
      <c r="E64" s="384" t="s">
        <v>341</v>
      </c>
      <c r="F64" s="384" t="s">
        <v>319</v>
      </c>
      <c r="G64" s="371">
        <v>4400</v>
      </c>
      <c r="H64" s="385">
        <v>22551</v>
      </c>
      <c r="I64" s="404">
        <v>22551</v>
      </c>
      <c r="J64" s="438" t="s">
        <v>623</v>
      </c>
      <c r="K64" s="439"/>
    </row>
    <row r="65" spans="1:11" ht="23.25">
      <c r="A65" s="384">
        <v>15</v>
      </c>
      <c r="B65" s="384" t="s">
        <v>315</v>
      </c>
      <c r="C65" s="385">
        <v>22552</v>
      </c>
      <c r="D65" s="370" t="s">
        <v>326</v>
      </c>
      <c r="E65" s="384" t="s">
        <v>342</v>
      </c>
      <c r="F65" s="384" t="s">
        <v>317</v>
      </c>
      <c r="G65" s="371">
        <v>10000</v>
      </c>
      <c r="H65" s="385">
        <v>22551</v>
      </c>
      <c r="I65" s="404">
        <v>22551</v>
      </c>
      <c r="J65" s="438" t="s">
        <v>623</v>
      </c>
      <c r="K65" s="439"/>
    </row>
    <row r="66" spans="1:11" ht="23.25">
      <c r="A66" s="384">
        <v>16</v>
      </c>
      <c r="B66" s="384" t="s">
        <v>315</v>
      </c>
      <c r="C66" s="385">
        <v>22552</v>
      </c>
      <c r="D66" s="370" t="s">
        <v>327</v>
      </c>
      <c r="E66" s="384" t="s">
        <v>343</v>
      </c>
      <c r="F66" s="384" t="s">
        <v>319</v>
      </c>
      <c r="G66" s="371">
        <v>4400</v>
      </c>
      <c r="H66" s="385">
        <v>22551</v>
      </c>
      <c r="I66" s="404">
        <v>22551</v>
      </c>
      <c r="J66" s="438" t="s">
        <v>623</v>
      </c>
      <c r="K66" s="439"/>
    </row>
    <row r="67" spans="1:11" ht="23.25">
      <c r="A67" s="384"/>
      <c r="B67" s="384"/>
      <c r="C67" s="385"/>
      <c r="D67" s="380" t="s">
        <v>629</v>
      </c>
      <c r="E67" s="384"/>
      <c r="F67" s="384"/>
      <c r="G67" s="371"/>
      <c r="H67" s="385"/>
      <c r="I67" s="404"/>
      <c r="J67" s="438"/>
      <c r="K67" s="439"/>
    </row>
    <row r="68" spans="1:11" ht="23.25">
      <c r="A68" s="384">
        <v>17</v>
      </c>
      <c r="B68" s="384" t="s">
        <v>315</v>
      </c>
      <c r="C68" s="385">
        <v>22552</v>
      </c>
      <c r="D68" s="370" t="s">
        <v>328</v>
      </c>
      <c r="E68" s="384" t="s">
        <v>344</v>
      </c>
      <c r="F68" s="384" t="s">
        <v>321</v>
      </c>
      <c r="G68" s="371">
        <v>5000</v>
      </c>
      <c r="H68" s="385">
        <v>22551</v>
      </c>
      <c r="I68" s="404">
        <v>22551</v>
      </c>
      <c r="J68" s="438" t="s">
        <v>623</v>
      </c>
      <c r="K68" s="439"/>
    </row>
  </sheetData>
  <sheetProtection/>
  <mergeCells count="27">
    <mergeCell ref="J62:K62"/>
    <mergeCell ref="J57:K57"/>
    <mergeCell ref="J64:K64"/>
    <mergeCell ref="J65:K65"/>
    <mergeCell ref="J66:K66"/>
    <mergeCell ref="J67:K67"/>
    <mergeCell ref="J68:K68"/>
    <mergeCell ref="J58:K58"/>
    <mergeCell ref="J59:K59"/>
    <mergeCell ref="J60:K60"/>
    <mergeCell ref="J61:K61"/>
    <mergeCell ref="A48:K48"/>
    <mergeCell ref="J49:K49"/>
    <mergeCell ref="J50:K50"/>
    <mergeCell ref="J51:K51"/>
    <mergeCell ref="J63:K63"/>
    <mergeCell ref="J52:K52"/>
    <mergeCell ref="J53:K53"/>
    <mergeCell ref="J54:K54"/>
    <mergeCell ref="J55:K55"/>
    <mergeCell ref="J56:K56"/>
    <mergeCell ref="A1:K1"/>
    <mergeCell ref="A2:K2"/>
    <mergeCell ref="J3:K3"/>
    <mergeCell ref="A23:K23"/>
    <mergeCell ref="A24:K24"/>
    <mergeCell ref="A47:K47"/>
  </mergeCells>
  <printOptions/>
  <pageMargins left="0.7086614173228347" right="0.11811023622047245" top="0.7480314960629921" bottom="0.35433070866141736" header="0.31496062992125984" footer="0.31496062992125984"/>
  <pageSetup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7">
      <selection activeCell="C10" sqref="C10"/>
    </sheetView>
  </sheetViews>
  <sheetFormatPr defaultColWidth="9.140625" defaultRowHeight="23.25"/>
  <cols>
    <col min="1" max="1" width="5.7109375" style="2" customWidth="1"/>
    <col min="2" max="2" width="11.8515625" style="2" customWidth="1"/>
    <col min="3" max="3" width="12.00390625" style="2" bestFit="1" customWidth="1"/>
    <col min="4" max="4" width="9.140625" style="2" customWidth="1"/>
    <col min="5" max="5" width="10.421875" style="2" customWidth="1"/>
    <col min="6" max="6" width="11.8515625" style="2" customWidth="1"/>
    <col min="7" max="7" width="3.00390625" style="2" customWidth="1"/>
    <col min="8" max="8" width="16.421875" style="13" customWidth="1"/>
    <col min="9" max="9" width="3.7109375" style="2" customWidth="1"/>
    <col min="10" max="10" width="16.421875" style="2" customWidth="1"/>
    <col min="11" max="16384" width="9.140625" style="2" customWidth="1"/>
  </cols>
  <sheetData>
    <row r="1" spans="1:10" ht="21">
      <c r="A1" s="409" t="s">
        <v>0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0" ht="21">
      <c r="A2" s="409" t="s">
        <v>78</v>
      </c>
      <c r="B2" s="409"/>
      <c r="C2" s="409"/>
      <c r="D2" s="409"/>
      <c r="E2" s="409"/>
      <c r="F2" s="409"/>
      <c r="G2" s="409"/>
      <c r="H2" s="409"/>
      <c r="I2" s="409"/>
      <c r="J2" s="409"/>
    </row>
    <row r="3" spans="1:10" ht="21">
      <c r="A3" s="409" t="s">
        <v>378</v>
      </c>
      <c r="B3" s="409"/>
      <c r="C3" s="409"/>
      <c r="D3" s="409"/>
      <c r="E3" s="409"/>
      <c r="F3" s="409"/>
      <c r="G3" s="409"/>
      <c r="H3" s="409"/>
      <c r="I3" s="409"/>
      <c r="J3" s="409"/>
    </row>
    <row r="5" spans="1:10" s="9" customFormat="1" ht="18.75">
      <c r="A5" s="9" t="s">
        <v>269</v>
      </c>
      <c r="H5" s="255" t="s">
        <v>405</v>
      </c>
      <c r="I5" s="256"/>
      <c r="J5" s="257" t="s">
        <v>406</v>
      </c>
    </row>
    <row r="6" spans="2:10" s="6" customFormat="1" ht="18.75">
      <c r="B6" s="6" t="s">
        <v>85</v>
      </c>
      <c r="C6" s="6" t="s">
        <v>399</v>
      </c>
      <c r="H6" s="23">
        <v>9062141.84</v>
      </c>
      <c r="J6" s="5">
        <v>4097417.68</v>
      </c>
    </row>
    <row r="7" spans="3:10" s="6" customFormat="1" ht="18.75">
      <c r="C7" s="6" t="s">
        <v>398</v>
      </c>
      <c r="H7" s="5"/>
      <c r="I7" s="16"/>
      <c r="J7" s="5"/>
    </row>
    <row r="8" spans="3:10" s="6" customFormat="1" ht="18.75">
      <c r="C8" s="6" t="s">
        <v>400</v>
      </c>
      <c r="H8" s="5">
        <v>12068432.88</v>
      </c>
      <c r="I8" s="16"/>
      <c r="J8" s="5">
        <v>0</v>
      </c>
    </row>
    <row r="9" spans="3:10" s="6" customFormat="1" ht="18.75">
      <c r="C9" s="6" t="s">
        <v>630</v>
      </c>
      <c r="H9" s="5"/>
      <c r="I9" s="16"/>
      <c r="J9" s="5"/>
    </row>
    <row r="10" spans="3:10" s="6" customFormat="1" ht="18.75">
      <c r="C10" s="6" t="s">
        <v>400</v>
      </c>
      <c r="H10" s="5">
        <v>19985.79</v>
      </c>
      <c r="I10" s="16"/>
      <c r="J10" s="5">
        <v>18428.73</v>
      </c>
    </row>
    <row r="11" spans="3:10" s="6" customFormat="1" ht="18.75">
      <c r="C11" s="6" t="s">
        <v>401</v>
      </c>
      <c r="H11" s="5"/>
      <c r="I11" s="16"/>
      <c r="J11" s="5"/>
    </row>
    <row r="12" spans="3:10" s="6" customFormat="1" ht="18.75">
      <c r="C12" s="6" t="s">
        <v>400</v>
      </c>
      <c r="H12" s="5">
        <v>12778450.56</v>
      </c>
      <c r="I12" s="16"/>
      <c r="J12" s="5">
        <v>12670933.71</v>
      </c>
    </row>
    <row r="13" spans="3:10" s="6" customFormat="1" ht="18.75">
      <c r="C13" s="6" t="s">
        <v>402</v>
      </c>
      <c r="H13" s="5"/>
      <c r="I13" s="16"/>
      <c r="J13" s="5"/>
    </row>
    <row r="14" spans="3:10" s="6" customFormat="1" ht="18.75">
      <c r="C14" s="6" t="s">
        <v>403</v>
      </c>
      <c r="H14" s="5">
        <v>436144.72</v>
      </c>
      <c r="I14" s="16"/>
      <c r="J14" s="5">
        <v>16146.67</v>
      </c>
    </row>
    <row r="15" spans="3:10" s="6" customFormat="1" ht="18.75">
      <c r="C15" s="6">
        <v>20050414695</v>
      </c>
      <c r="H15" s="5"/>
      <c r="I15" s="16"/>
      <c r="J15" s="5"/>
    </row>
    <row r="16" spans="3:10" s="6" customFormat="1" ht="18.75">
      <c r="C16" s="6" t="s">
        <v>403</v>
      </c>
      <c r="H16" s="5">
        <v>0</v>
      </c>
      <c r="I16" s="16"/>
      <c r="J16" s="5">
        <v>12271869.34</v>
      </c>
    </row>
    <row r="17" spans="3:10" s="6" customFormat="1" ht="18.75">
      <c r="C17" s="304" t="s">
        <v>404</v>
      </c>
      <c r="H17" s="233"/>
      <c r="J17" s="233"/>
    </row>
    <row r="18" spans="3:10" s="9" customFormat="1" ht="19.5" thickBot="1">
      <c r="C18" s="440" t="s">
        <v>48</v>
      </c>
      <c r="D18" s="440"/>
      <c r="E18" s="440"/>
      <c r="F18" s="440"/>
      <c r="H18" s="230">
        <f>SUM(H6:H17)</f>
        <v>34365155.79</v>
      </c>
      <c r="J18" s="230">
        <f>SUM(J6:J17)</f>
        <v>29074796.130000003</v>
      </c>
    </row>
    <row r="19" ht="21.75" thickTop="1"/>
  </sheetData>
  <sheetProtection/>
  <mergeCells count="4">
    <mergeCell ref="A1:J1"/>
    <mergeCell ref="A2:J2"/>
    <mergeCell ref="A3:J3"/>
    <mergeCell ref="C18:F18"/>
  </mergeCells>
  <printOptions/>
  <pageMargins left="0.7086614173228347" right="0.11811023622047245" top="0.7480314960629921" bottom="0.15748031496062992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2" sqref="G12"/>
    </sheetView>
  </sheetViews>
  <sheetFormatPr defaultColWidth="9.140625" defaultRowHeight="23.25"/>
  <cols>
    <col min="1" max="1" width="5.7109375" style="2" customWidth="1"/>
    <col min="2" max="2" width="12.00390625" style="2" bestFit="1" customWidth="1"/>
    <col min="3" max="3" width="9.140625" style="2" customWidth="1"/>
    <col min="4" max="4" width="10.421875" style="2" customWidth="1"/>
    <col min="5" max="5" width="11.8515625" style="2" customWidth="1"/>
    <col min="6" max="6" width="3.00390625" style="2" customWidth="1"/>
    <col min="7" max="7" width="16.421875" style="13" customWidth="1"/>
    <col min="8" max="8" width="3.7109375" style="2" customWidth="1"/>
    <col min="9" max="9" width="16.421875" style="2" customWidth="1"/>
    <col min="10" max="16384" width="9.140625" style="2" customWidth="1"/>
  </cols>
  <sheetData>
    <row r="1" spans="1:9" ht="21">
      <c r="A1" s="409" t="s">
        <v>0</v>
      </c>
      <c r="B1" s="409"/>
      <c r="C1" s="409"/>
      <c r="D1" s="409"/>
      <c r="E1" s="409"/>
      <c r="F1" s="409"/>
      <c r="G1" s="409"/>
      <c r="H1" s="409"/>
      <c r="I1" s="409"/>
    </row>
    <row r="2" spans="1:9" ht="21">
      <c r="A2" s="409" t="s">
        <v>78</v>
      </c>
      <c r="B2" s="409"/>
      <c r="C2" s="409"/>
      <c r="D2" s="409"/>
      <c r="E2" s="409"/>
      <c r="F2" s="409"/>
      <c r="G2" s="409"/>
      <c r="H2" s="409"/>
      <c r="I2" s="409"/>
    </row>
    <row r="3" spans="1:9" ht="21">
      <c r="A3" s="409" t="s">
        <v>378</v>
      </c>
      <c r="B3" s="409"/>
      <c r="C3" s="409"/>
      <c r="D3" s="409"/>
      <c r="E3" s="409"/>
      <c r="F3" s="409"/>
      <c r="G3" s="409"/>
      <c r="H3" s="409"/>
      <c r="I3" s="409"/>
    </row>
    <row r="5" spans="1:9" s="9" customFormat="1" ht="18.75">
      <c r="A5" s="9" t="s">
        <v>407</v>
      </c>
      <c r="G5" s="255" t="s">
        <v>405</v>
      </c>
      <c r="H5" s="256"/>
      <c r="I5" s="257" t="s">
        <v>406</v>
      </c>
    </row>
    <row r="6" spans="2:9" s="6" customFormat="1" ht="18.75">
      <c r="B6" s="6" t="s">
        <v>408</v>
      </c>
      <c r="G6" s="23">
        <v>4500000</v>
      </c>
      <c r="I6" s="5">
        <v>0</v>
      </c>
    </row>
    <row r="7" spans="2:9" s="6" customFormat="1" ht="18.75">
      <c r="B7" s="6" t="s">
        <v>228</v>
      </c>
      <c r="G7" s="5">
        <v>4974379.95</v>
      </c>
      <c r="H7" s="16"/>
      <c r="I7" s="5">
        <v>0</v>
      </c>
    </row>
    <row r="8" spans="2:9" s="9" customFormat="1" ht="19.5" thickBot="1">
      <c r="B8" s="9" t="s">
        <v>48</v>
      </c>
      <c r="G8" s="230">
        <f>SUM(G6:G7)</f>
        <v>9474379.95</v>
      </c>
      <c r="I8" s="230">
        <f>SUM(I6:I7)</f>
        <v>0</v>
      </c>
    </row>
    <row r="9" ht="21.75" thickTop="1"/>
  </sheetData>
  <sheetProtection/>
  <mergeCells count="3">
    <mergeCell ref="A1:I1"/>
    <mergeCell ref="A2:I2"/>
    <mergeCell ref="A3:I3"/>
  </mergeCells>
  <printOptions/>
  <pageMargins left="0.7086614173228347" right="0.11811023622047245" top="0.7480314960629921" bottom="0.15748031496062992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18" sqref="H18:I18"/>
    </sheetView>
  </sheetViews>
  <sheetFormatPr defaultColWidth="9.140625" defaultRowHeight="23.25"/>
  <cols>
    <col min="1" max="1" width="21.140625" style="2" customWidth="1"/>
    <col min="2" max="3" width="8.140625" style="2" customWidth="1"/>
    <col min="4" max="4" width="10.7109375" style="2" customWidth="1"/>
    <col min="5" max="6" width="8.140625" style="2" customWidth="1"/>
    <col min="7" max="7" width="20.57421875" style="13" customWidth="1"/>
    <col min="8" max="8" width="5.421875" style="2" customWidth="1"/>
    <col min="9" max="9" width="10.7109375" style="2" customWidth="1"/>
    <col min="10" max="16384" width="9.140625" style="2" customWidth="1"/>
  </cols>
  <sheetData>
    <row r="1" spans="1:9" ht="21">
      <c r="A1" s="409" t="s">
        <v>0</v>
      </c>
      <c r="B1" s="409"/>
      <c r="C1" s="409"/>
      <c r="D1" s="409"/>
      <c r="E1" s="409"/>
      <c r="F1" s="409"/>
      <c r="G1" s="409"/>
      <c r="H1" s="409"/>
      <c r="I1" s="409"/>
    </row>
    <row r="2" spans="1:9" ht="21">
      <c r="A2" s="409" t="s">
        <v>78</v>
      </c>
      <c r="B2" s="409"/>
      <c r="C2" s="409"/>
      <c r="D2" s="409"/>
      <c r="E2" s="409"/>
      <c r="F2" s="409"/>
      <c r="G2" s="409"/>
      <c r="H2" s="409"/>
      <c r="I2" s="409"/>
    </row>
    <row r="3" spans="1:9" ht="21">
      <c r="A3" s="409" t="s">
        <v>409</v>
      </c>
      <c r="B3" s="409"/>
      <c r="C3" s="409"/>
      <c r="D3" s="409"/>
      <c r="E3" s="409"/>
      <c r="F3" s="409"/>
      <c r="G3" s="409"/>
      <c r="H3" s="409"/>
      <c r="I3" s="409"/>
    </row>
    <row r="5" spans="1:9" ht="21">
      <c r="A5" s="4" t="s">
        <v>270</v>
      </c>
      <c r="G5" s="200"/>
      <c r="H5" s="199"/>
      <c r="I5" s="201"/>
    </row>
    <row r="6" ht="23.25" customHeight="1">
      <c r="A6" s="4" t="s">
        <v>377</v>
      </c>
    </row>
    <row r="7" spans="1:9" s="6" customFormat="1" ht="18.75">
      <c r="A7" s="452" t="s">
        <v>171</v>
      </c>
      <c r="B7" s="452"/>
      <c r="C7" s="452"/>
      <c r="D7" s="453" t="s">
        <v>172</v>
      </c>
      <c r="E7" s="453"/>
      <c r="F7" s="453"/>
      <c r="G7" s="453"/>
      <c r="H7" s="453" t="s">
        <v>53</v>
      </c>
      <c r="I7" s="453"/>
    </row>
    <row r="8" spans="1:9" s="9" customFormat="1" ht="21" customHeight="1">
      <c r="A8" s="211" t="s">
        <v>205</v>
      </c>
      <c r="B8" s="190"/>
      <c r="C8" s="209"/>
      <c r="D8" s="305" t="s">
        <v>410</v>
      </c>
      <c r="E8" s="206"/>
      <c r="F8" s="206"/>
      <c r="G8" s="208"/>
      <c r="H8" s="441">
        <v>50000</v>
      </c>
      <c r="I8" s="442"/>
    </row>
    <row r="9" spans="1:9" s="6" customFormat="1" ht="21" customHeight="1">
      <c r="A9" s="207" t="s">
        <v>197</v>
      </c>
      <c r="B9" s="181"/>
      <c r="C9" s="189"/>
      <c r="D9" s="306" t="s">
        <v>411</v>
      </c>
      <c r="E9" s="181"/>
      <c r="F9" s="181"/>
      <c r="G9" s="210"/>
      <c r="H9" s="441">
        <v>100000</v>
      </c>
      <c r="I9" s="442"/>
    </row>
    <row r="10" spans="1:9" s="6" customFormat="1" ht="18.75">
      <c r="A10" s="211" t="s">
        <v>203</v>
      </c>
      <c r="B10" s="184"/>
      <c r="C10" s="212"/>
      <c r="D10" s="306" t="s">
        <v>412</v>
      </c>
      <c r="E10" s="184"/>
      <c r="F10" s="213"/>
      <c r="G10" s="214"/>
      <c r="H10" s="441">
        <v>50000</v>
      </c>
      <c r="I10" s="442"/>
    </row>
    <row r="11" spans="1:9" s="6" customFormat="1" ht="18.75">
      <c r="A11" s="211" t="s">
        <v>173</v>
      </c>
      <c r="B11" s="184"/>
      <c r="C11" s="212"/>
      <c r="D11" s="306" t="s">
        <v>413</v>
      </c>
      <c r="E11" s="184"/>
      <c r="F11" s="213"/>
      <c r="G11" s="215"/>
      <c r="H11" s="441">
        <v>100000</v>
      </c>
      <c r="I11" s="442"/>
    </row>
    <row r="12" spans="1:9" s="6" customFormat="1" ht="18.75">
      <c r="A12" s="211" t="s">
        <v>199</v>
      </c>
      <c r="B12" s="217"/>
      <c r="C12" s="212"/>
      <c r="D12" s="306" t="s">
        <v>414</v>
      </c>
      <c r="E12" s="217"/>
      <c r="F12" s="213"/>
      <c r="G12" s="215"/>
      <c r="H12" s="441">
        <v>100000</v>
      </c>
      <c r="I12" s="442"/>
    </row>
    <row r="13" spans="1:9" s="6" customFormat="1" ht="18.75">
      <c r="A13" s="219" t="s">
        <v>204</v>
      </c>
      <c r="B13" s="184"/>
      <c r="C13" s="212"/>
      <c r="D13" s="306" t="s">
        <v>415</v>
      </c>
      <c r="E13" s="184"/>
      <c r="F13" s="213"/>
      <c r="G13" s="218"/>
      <c r="H13" s="441">
        <v>100000</v>
      </c>
      <c r="I13" s="442"/>
    </row>
    <row r="14" spans="1:9" s="6" customFormat="1" ht="18.75">
      <c r="A14" s="211" t="s">
        <v>202</v>
      </c>
      <c r="B14" s="184"/>
      <c r="C14" s="212"/>
      <c r="D14" s="306" t="s">
        <v>416</v>
      </c>
      <c r="E14" s="184"/>
      <c r="F14" s="213"/>
      <c r="G14" s="218"/>
      <c r="H14" s="441">
        <v>100000</v>
      </c>
      <c r="I14" s="442"/>
    </row>
    <row r="15" spans="1:9" s="6" customFormat="1" ht="18.75">
      <c r="A15" s="211" t="s">
        <v>200</v>
      </c>
      <c r="B15" s="184"/>
      <c r="C15" s="212"/>
      <c r="D15" s="306" t="s">
        <v>417</v>
      </c>
      <c r="E15" s="184"/>
      <c r="F15" s="213"/>
      <c r="G15" s="215"/>
      <c r="H15" s="441">
        <v>100000</v>
      </c>
      <c r="I15" s="442"/>
    </row>
    <row r="16" spans="1:9" s="6" customFormat="1" ht="18.75">
      <c r="A16" s="216" t="s">
        <v>198</v>
      </c>
      <c r="B16" s="217"/>
      <c r="C16" s="212"/>
      <c r="D16" s="306" t="s">
        <v>418</v>
      </c>
      <c r="E16" s="220"/>
      <c r="F16" s="213"/>
      <c r="G16" s="215"/>
      <c r="H16" s="441">
        <v>100000</v>
      </c>
      <c r="I16" s="442"/>
    </row>
    <row r="17" spans="1:9" s="6" customFormat="1" ht="18.75">
      <c r="A17" s="216" t="s">
        <v>201</v>
      </c>
      <c r="B17" s="184"/>
      <c r="C17" s="212"/>
      <c r="D17" s="306" t="s">
        <v>419</v>
      </c>
      <c r="E17" s="184"/>
      <c r="F17" s="213"/>
      <c r="G17" s="215"/>
      <c r="H17" s="443">
        <v>100000</v>
      </c>
      <c r="I17" s="444"/>
    </row>
    <row r="18" spans="1:9" s="9" customFormat="1" ht="18.75">
      <c r="A18" s="445" t="s">
        <v>48</v>
      </c>
      <c r="B18" s="446"/>
      <c r="C18" s="446"/>
      <c r="D18" s="446"/>
      <c r="E18" s="446"/>
      <c r="F18" s="446"/>
      <c r="G18" s="447"/>
      <c r="H18" s="448">
        <f>SUM(H8:H17)</f>
        <v>900000</v>
      </c>
      <c r="I18" s="449"/>
    </row>
    <row r="19" spans="1:7" s="6" customFormat="1" ht="18.75">
      <c r="A19" s="450"/>
      <c r="B19" s="450"/>
      <c r="C19" s="16"/>
      <c r="D19" s="16"/>
      <c r="E19" s="16"/>
      <c r="F19" s="16"/>
      <c r="G19" s="5"/>
    </row>
    <row r="20" spans="1:7" s="6" customFormat="1" ht="18.75">
      <c r="A20" s="451" t="s">
        <v>195</v>
      </c>
      <c r="B20" s="451"/>
      <c r="C20" s="16"/>
      <c r="D20" s="16"/>
      <c r="E20" s="16"/>
      <c r="F20" s="16"/>
      <c r="G20" s="5"/>
    </row>
    <row r="21" spans="1:9" s="6" customFormat="1" ht="18.75">
      <c r="A21" s="452" t="s">
        <v>171</v>
      </c>
      <c r="B21" s="452"/>
      <c r="C21" s="452"/>
      <c r="D21" s="453" t="s">
        <v>172</v>
      </c>
      <c r="E21" s="453"/>
      <c r="F21" s="453"/>
      <c r="G21" s="453"/>
      <c r="H21" s="453" t="s">
        <v>53</v>
      </c>
      <c r="I21" s="453"/>
    </row>
    <row r="22" spans="1:9" s="9" customFormat="1" ht="21" customHeight="1">
      <c r="A22" s="211" t="s">
        <v>205</v>
      </c>
      <c r="B22" s="190"/>
      <c r="C22" s="209"/>
      <c r="D22" s="305" t="s">
        <v>410</v>
      </c>
      <c r="E22" s="206"/>
      <c r="F22" s="206"/>
      <c r="G22" s="208"/>
      <c r="H22" s="441">
        <v>50000</v>
      </c>
      <c r="I22" s="442"/>
    </row>
    <row r="23" spans="1:9" s="6" customFormat="1" ht="21" customHeight="1">
      <c r="A23" s="207" t="s">
        <v>197</v>
      </c>
      <c r="B23" s="181"/>
      <c r="C23" s="189"/>
      <c r="D23" s="306" t="s">
        <v>411</v>
      </c>
      <c r="E23" s="181"/>
      <c r="F23" s="181"/>
      <c r="G23" s="210"/>
      <c r="H23" s="441">
        <v>100000</v>
      </c>
      <c r="I23" s="442"/>
    </row>
    <row r="24" spans="1:9" s="6" customFormat="1" ht="18.75">
      <c r="A24" s="211" t="s">
        <v>203</v>
      </c>
      <c r="B24" s="184"/>
      <c r="C24" s="212"/>
      <c r="D24" s="306" t="s">
        <v>420</v>
      </c>
      <c r="E24" s="184"/>
      <c r="F24" s="213"/>
      <c r="G24" s="214"/>
      <c r="H24" s="441">
        <v>50000</v>
      </c>
      <c r="I24" s="442"/>
    </row>
    <row r="25" spans="1:9" s="6" customFormat="1" ht="18.75">
      <c r="A25" s="211" t="s">
        <v>173</v>
      </c>
      <c r="B25" s="184"/>
      <c r="C25" s="212"/>
      <c r="D25" s="306" t="s">
        <v>421</v>
      </c>
      <c r="E25" s="184"/>
      <c r="F25" s="213"/>
      <c r="G25" s="215"/>
      <c r="H25" s="441">
        <v>100000</v>
      </c>
      <c r="I25" s="442"/>
    </row>
    <row r="26" spans="1:9" s="6" customFormat="1" ht="18.75">
      <c r="A26" s="211" t="s">
        <v>199</v>
      </c>
      <c r="B26" s="217"/>
      <c r="C26" s="212"/>
      <c r="D26" s="306" t="s">
        <v>422</v>
      </c>
      <c r="E26" s="217"/>
      <c r="F26" s="213"/>
      <c r="G26" s="215"/>
      <c r="H26" s="441">
        <v>100000</v>
      </c>
      <c r="I26" s="442"/>
    </row>
    <row r="27" spans="1:9" s="6" customFormat="1" ht="18.75">
      <c r="A27" s="219" t="s">
        <v>204</v>
      </c>
      <c r="B27" s="184"/>
      <c r="C27" s="212"/>
      <c r="D27" s="306" t="s">
        <v>415</v>
      </c>
      <c r="E27" s="184"/>
      <c r="F27" s="213"/>
      <c r="G27" s="218"/>
      <c r="H27" s="441">
        <v>100000</v>
      </c>
      <c r="I27" s="442"/>
    </row>
    <row r="28" spans="1:9" s="6" customFormat="1" ht="18.75">
      <c r="A28" s="211" t="s">
        <v>202</v>
      </c>
      <c r="B28" s="184"/>
      <c r="C28" s="212"/>
      <c r="D28" s="306" t="s">
        <v>423</v>
      </c>
      <c r="E28" s="184"/>
      <c r="F28" s="213"/>
      <c r="G28" s="218"/>
      <c r="H28" s="441">
        <v>100000</v>
      </c>
      <c r="I28" s="442"/>
    </row>
    <row r="29" spans="1:9" s="6" customFormat="1" ht="18.75">
      <c r="A29" s="211" t="s">
        <v>200</v>
      </c>
      <c r="B29" s="184"/>
      <c r="C29" s="212"/>
      <c r="D29" s="306" t="s">
        <v>424</v>
      </c>
      <c r="E29" s="184"/>
      <c r="F29" s="213"/>
      <c r="G29" s="215"/>
      <c r="H29" s="441">
        <v>100000</v>
      </c>
      <c r="I29" s="442"/>
    </row>
    <row r="30" spans="1:9" s="6" customFormat="1" ht="18.75">
      <c r="A30" s="216" t="s">
        <v>198</v>
      </c>
      <c r="B30" s="217"/>
      <c r="C30" s="212"/>
      <c r="D30" s="306" t="s">
        <v>425</v>
      </c>
      <c r="E30" s="220"/>
      <c r="F30" s="213"/>
      <c r="G30" s="215"/>
      <c r="H30" s="441">
        <v>100000</v>
      </c>
      <c r="I30" s="442"/>
    </row>
    <row r="31" spans="1:9" s="6" customFormat="1" ht="18.75">
      <c r="A31" s="216" t="s">
        <v>201</v>
      </c>
      <c r="B31" s="184"/>
      <c r="C31" s="212"/>
      <c r="D31" s="306" t="s">
        <v>426</v>
      </c>
      <c r="E31" s="184"/>
      <c r="F31" s="213"/>
      <c r="G31" s="215"/>
      <c r="H31" s="443">
        <v>100000</v>
      </c>
      <c r="I31" s="444"/>
    </row>
    <row r="32" spans="1:9" s="9" customFormat="1" ht="18.75">
      <c r="A32" s="445" t="s">
        <v>48</v>
      </c>
      <c r="B32" s="446"/>
      <c r="C32" s="446"/>
      <c r="D32" s="446"/>
      <c r="E32" s="446"/>
      <c r="F32" s="446"/>
      <c r="G32" s="447"/>
      <c r="H32" s="448">
        <f>SUM(H22:H31)</f>
        <v>900000</v>
      </c>
      <c r="I32" s="449"/>
    </row>
  </sheetData>
  <sheetProtection/>
  <mergeCells count="35">
    <mergeCell ref="H29:I29"/>
    <mergeCell ref="H30:I30"/>
    <mergeCell ref="H31:I31"/>
    <mergeCell ref="A32:G32"/>
    <mergeCell ref="H32:I32"/>
    <mergeCell ref="H23:I23"/>
    <mergeCell ref="H24:I24"/>
    <mergeCell ref="H25:I25"/>
    <mergeCell ref="H26:I26"/>
    <mergeCell ref="H27:I27"/>
    <mergeCell ref="H28:I28"/>
    <mergeCell ref="A1:I1"/>
    <mergeCell ref="A2:I2"/>
    <mergeCell ref="A3:I3"/>
    <mergeCell ref="A7:C7"/>
    <mergeCell ref="D7:G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2:I22"/>
    <mergeCell ref="H17:I17"/>
    <mergeCell ref="A18:G18"/>
    <mergeCell ref="H18:I18"/>
    <mergeCell ref="A19:B19"/>
    <mergeCell ref="A20:B20"/>
    <mergeCell ref="A21:C21"/>
    <mergeCell ref="D21:G21"/>
    <mergeCell ref="H21:I21"/>
  </mergeCells>
  <printOptions/>
  <pageMargins left="0.5118110236220472" right="0.11811023622047245" top="0.7480314960629921" bottom="0.15748031496062992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9"/>
  <sheetViews>
    <sheetView view="pageBreakPreview" zoomScaleSheetLayoutView="100" zoomScalePageLayoutView="0" workbookViewId="0" topLeftCell="B7">
      <selection activeCell="C72" sqref="C72"/>
    </sheetView>
  </sheetViews>
  <sheetFormatPr defaultColWidth="9.140625" defaultRowHeight="23.25"/>
  <cols>
    <col min="1" max="1" width="11.00390625" style="2" customWidth="1"/>
    <col min="2" max="2" width="15.00390625" style="2" customWidth="1"/>
    <col min="3" max="3" width="22.28125" style="2" customWidth="1"/>
    <col min="4" max="4" width="17.8515625" style="2" customWidth="1"/>
    <col min="5" max="5" width="22.57421875" style="2" customWidth="1"/>
    <col min="6" max="6" width="40.421875" style="2" customWidth="1"/>
    <col min="7" max="7" width="15.00390625" style="13" customWidth="1"/>
    <col min="8" max="16384" width="9.140625" style="2" customWidth="1"/>
  </cols>
  <sheetData>
    <row r="1" spans="1:7" ht="21">
      <c r="A1" s="409" t="s">
        <v>0</v>
      </c>
      <c r="B1" s="409"/>
      <c r="C1" s="409"/>
      <c r="D1" s="409"/>
      <c r="E1" s="409"/>
      <c r="F1" s="409"/>
      <c r="G1" s="409"/>
    </row>
    <row r="2" spans="1:7" ht="21">
      <c r="A2" s="409" t="s">
        <v>78</v>
      </c>
      <c r="B2" s="409"/>
      <c r="C2" s="409"/>
      <c r="D2" s="409"/>
      <c r="E2" s="409"/>
      <c r="F2" s="409"/>
      <c r="G2" s="409"/>
    </row>
    <row r="3" spans="1:7" ht="21">
      <c r="A3" s="409" t="s">
        <v>378</v>
      </c>
      <c r="B3" s="409"/>
      <c r="C3" s="409"/>
      <c r="D3" s="409"/>
      <c r="E3" s="409"/>
      <c r="F3" s="409"/>
      <c r="G3" s="409"/>
    </row>
    <row r="4" ht="21">
      <c r="A4" s="4" t="s">
        <v>271</v>
      </c>
    </row>
    <row r="5" ht="21">
      <c r="A5" s="4" t="s">
        <v>377</v>
      </c>
    </row>
    <row r="6" spans="1:7" s="4" customFormat="1" ht="21">
      <c r="A6" s="26" t="s">
        <v>87</v>
      </c>
      <c r="B6" s="55" t="s">
        <v>88</v>
      </c>
      <c r="C6" s="26" t="s">
        <v>89</v>
      </c>
      <c r="D6" s="55" t="s">
        <v>90</v>
      </c>
      <c r="E6" s="26" t="s">
        <v>91</v>
      </c>
      <c r="F6" s="26" t="s">
        <v>92</v>
      </c>
      <c r="G6" s="98" t="s">
        <v>53</v>
      </c>
    </row>
    <row r="7" spans="1:7" ht="30.75" customHeight="1">
      <c r="A7" s="307" t="s">
        <v>427</v>
      </c>
      <c r="B7" s="455" t="s">
        <v>432</v>
      </c>
      <c r="C7" s="224" t="s">
        <v>121</v>
      </c>
      <c r="D7" s="221" t="s">
        <v>37</v>
      </c>
      <c r="E7" s="224" t="s">
        <v>177</v>
      </c>
      <c r="F7" s="457" t="s">
        <v>446</v>
      </c>
      <c r="G7" s="31">
        <v>200000</v>
      </c>
    </row>
    <row r="8" spans="1:7" ht="21">
      <c r="A8" s="186"/>
      <c r="B8" s="456"/>
      <c r="C8" s="225"/>
      <c r="D8" s="223"/>
      <c r="E8" s="225"/>
      <c r="F8" s="458"/>
      <c r="G8" s="22"/>
    </row>
    <row r="9" spans="1:7" ht="27.75" customHeight="1">
      <c r="A9" s="307" t="s">
        <v>427</v>
      </c>
      <c r="B9" s="455" t="s">
        <v>432</v>
      </c>
      <c r="C9" s="224" t="s">
        <v>121</v>
      </c>
      <c r="D9" s="221" t="s">
        <v>37</v>
      </c>
      <c r="E9" s="224" t="s">
        <v>177</v>
      </c>
      <c r="F9" s="457" t="s">
        <v>436</v>
      </c>
      <c r="G9" s="31">
        <v>202000</v>
      </c>
    </row>
    <row r="10" spans="1:7" ht="28.5" customHeight="1">
      <c r="A10" s="186"/>
      <c r="B10" s="456"/>
      <c r="C10" s="225"/>
      <c r="D10" s="223"/>
      <c r="E10" s="225"/>
      <c r="F10" s="458"/>
      <c r="G10" s="22"/>
    </row>
    <row r="11" spans="1:7" ht="27" customHeight="1">
      <c r="A11" s="307" t="s">
        <v>427</v>
      </c>
      <c r="B11" s="455" t="s">
        <v>432</v>
      </c>
      <c r="C11" s="224" t="s">
        <v>121</v>
      </c>
      <c r="D11" s="221" t="s">
        <v>37</v>
      </c>
      <c r="E11" s="224" t="s">
        <v>177</v>
      </c>
      <c r="F11" s="457" t="s">
        <v>437</v>
      </c>
      <c r="G11" s="31">
        <v>163000</v>
      </c>
    </row>
    <row r="12" spans="1:7" ht="27" customHeight="1">
      <c r="A12" s="186"/>
      <c r="B12" s="456"/>
      <c r="C12" s="225"/>
      <c r="D12" s="223"/>
      <c r="E12" s="225"/>
      <c r="F12" s="458"/>
      <c r="G12" s="22"/>
    </row>
    <row r="13" spans="1:7" ht="28.5" customHeight="1">
      <c r="A13" s="307" t="s">
        <v>427</v>
      </c>
      <c r="B13" s="455" t="s">
        <v>432</v>
      </c>
      <c r="C13" s="224" t="s">
        <v>121</v>
      </c>
      <c r="D13" s="221" t="s">
        <v>37</v>
      </c>
      <c r="E13" s="224" t="s">
        <v>177</v>
      </c>
      <c r="F13" s="457" t="s">
        <v>438</v>
      </c>
      <c r="G13" s="31">
        <v>306000</v>
      </c>
    </row>
    <row r="14" spans="1:7" ht="26.25" customHeight="1">
      <c r="A14" s="227"/>
      <c r="B14" s="456"/>
      <c r="C14" s="225"/>
      <c r="D14" s="21"/>
      <c r="E14" s="227"/>
      <c r="F14" s="458"/>
      <c r="G14" s="22"/>
    </row>
    <row r="15" spans="1:7" ht="28.5" customHeight="1">
      <c r="A15" s="307" t="s">
        <v>427</v>
      </c>
      <c r="B15" s="455" t="s">
        <v>432</v>
      </c>
      <c r="C15" s="224" t="s">
        <v>121</v>
      </c>
      <c r="D15" s="221" t="s">
        <v>37</v>
      </c>
      <c r="E15" s="224" t="s">
        <v>177</v>
      </c>
      <c r="F15" s="457" t="s">
        <v>439</v>
      </c>
      <c r="G15" s="31">
        <v>200000</v>
      </c>
    </row>
    <row r="16" spans="1:7" ht="26.25" customHeight="1">
      <c r="A16" s="227"/>
      <c r="B16" s="456"/>
      <c r="C16" s="225"/>
      <c r="D16" s="21"/>
      <c r="E16" s="227"/>
      <c r="F16" s="458"/>
      <c r="G16" s="22"/>
    </row>
    <row r="17" spans="1:7" ht="27" customHeight="1">
      <c r="A17" s="307" t="s">
        <v>427</v>
      </c>
      <c r="B17" s="455" t="s">
        <v>432</v>
      </c>
      <c r="C17" s="224" t="s">
        <v>121</v>
      </c>
      <c r="D17" s="221" t="s">
        <v>37</v>
      </c>
      <c r="E17" s="224" t="s">
        <v>177</v>
      </c>
      <c r="F17" s="457" t="s">
        <v>440</v>
      </c>
      <c r="G17" s="31">
        <v>200000</v>
      </c>
    </row>
    <row r="18" spans="1:7" ht="27" customHeight="1">
      <c r="A18" s="227"/>
      <c r="B18" s="456"/>
      <c r="C18" s="227"/>
      <c r="D18" s="21"/>
      <c r="E18" s="227"/>
      <c r="F18" s="458"/>
      <c r="G18" s="22"/>
    </row>
    <row r="19" spans="1:7" ht="27.75" customHeight="1">
      <c r="A19" s="307" t="s">
        <v>427</v>
      </c>
      <c r="B19" s="455" t="s">
        <v>432</v>
      </c>
      <c r="C19" s="224" t="s">
        <v>121</v>
      </c>
      <c r="D19" s="221" t="s">
        <v>37</v>
      </c>
      <c r="E19" s="224" t="s">
        <v>177</v>
      </c>
      <c r="F19" s="457" t="s">
        <v>441</v>
      </c>
      <c r="G19" s="31">
        <v>200000</v>
      </c>
    </row>
    <row r="20" spans="1:7" ht="27.75" customHeight="1">
      <c r="A20" s="227"/>
      <c r="B20" s="456"/>
      <c r="C20" s="225"/>
      <c r="D20" s="21"/>
      <c r="E20" s="227"/>
      <c r="F20" s="458"/>
      <c r="G20" s="22"/>
    </row>
    <row r="21" spans="1:7" ht="27.75" customHeight="1">
      <c r="A21" s="16"/>
      <c r="B21" s="299"/>
      <c r="C21" s="205"/>
      <c r="D21" s="6"/>
      <c r="E21" s="16"/>
      <c r="F21" s="311"/>
      <c r="G21" s="5"/>
    </row>
    <row r="22" ht="21">
      <c r="A22" s="4" t="s">
        <v>449</v>
      </c>
    </row>
    <row r="23" ht="21">
      <c r="A23" s="4" t="s">
        <v>377</v>
      </c>
    </row>
    <row r="24" spans="1:7" s="4" customFormat="1" ht="21">
      <c r="A24" s="26" t="s">
        <v>87</v>
      </c>
      <c r="B24" s="55" t="s">
        <v>88</v>
      </c>
      <c r="C24" s="26" t="s">
        <v>89</v>
      </c>
      <c r="D24" s="55" t="s">
        <v>90</v>
      </c>
      <c r="E24" s="26" t="s">
        <v>91</v>
      </c>
      <c r="F24" s="26" t="s">
        <v>92</v>
      </c>
      <c r="G24" s="98" t="s">
        <v>53</v>
      </c>
    </row>
    <row r="25" spans="1:7" ht="30" customHeight="1">
      <c r="A25" s="307" t="s">
        <v>427</v>
      </c>
      <c r="B25" s="455" t="s">
        <v>432</v>
      </c>
      <c r="C25" s="224" t="s">
        <v>121</v>
      </c>
      <c r="D25" s="221" t="s">
        <v>37</v>
      </c>
      <c r="E25" s="224" t="s">
        <v>177</v>
      </c>
      <c r="F25" s="457" t="s">
        <v>442</v>
      </c>
      <c r="G25" s="31">
        <v>285000</v>
      </c>
    </row>
    <row r="26" spans="1:7" ht="31.5" customHeight="1">
      <c r="A26" s="227"/>
      <c r="B26" s="456"/>
      <c r="C26" s="225"/>
      <c r="D26" s="21"/>
      <c r="E26" s="227"/>
      <c r="F26" s="458"/>
      <c r="G26" s="22"/>
    </row>
    <row r="27" spans="1:7" ht="30" customHeight="1">
      <c r="A27" s="460" t="s">
        <v>239</v>
      </c>
      <c r="B27" s="221" t="s">
        <v>428</v>
      </c>
      <c r="C27" s="224" t="s">
        <v>107</v>
      </c>
      <c r="D27" s="221" t="s">
        <v>37</v>
      </c>
      <c r="E27" s="224" t="s">
        <v>408</v>
      </c>
      <c r="F27" s="457" t="s">
        <v>443</v>
      </c>
      <c r="G27" s="31">
        <v>4500000</v>
      </c>
    </row>
    <row r="28" spans="1:7" ht="31.5" customHeight="1">
      <c r="A28" s="461"/>
      <c r="B28" s="21"/>
      <c r="C28" s="227"/>
      <c r="D28" s="21"/>
      <c r="E28" s="227"/>
      <c r="F28" s="459"/>
      <c r="G28" s="22"/>
    </row>
    <row r="29" spans="1:7" ht="29.25" customHeight="1">
      <c r="A29" s="460" t="s">
        <v>239</v>
      </c>
      <c r="B29" s="455" t="s">
        <v>432</v>
      </c>
      <c r="C29" s="224" t="s">
        <v>121</v>
      </c>
      <c r="D29" s="221" t="s">
        <v>37</v>
      </c>
      <c r="E29" s="224" t="s">
        <v>228</v>
      </c>
      <c r="F29" s="457" t="s">
        <v>444</v>
      </c>
      <c r="G29" s="31">
        <v>3374379.95</v>
      </c>
    </row>
    <row r="30" spans="1:7" ht="30" customHeight="1">
      <c r="A30" s="461"/>
      <c r="B30" s="456"/>
      <c r="C30" s="225"/>
      <c r="D30" s="21"/>
      <c r="E30" s="227"/>
      <c r="F30" s="458"/>
      <c r="G30" s="22"/>
    </row>
    <row r="31" spans="1:7" ht="27.75" customHeight="1">
      <c r="A31" s="460" t="s">
        <v>239</v>
      </c>
      <c r="B31" s="455" t="s">
        <v>432</v>
      </c>
      <c r="C31" s="224" t="s">
        <v>121</v>
      </c>
      <c r="D31" s="221" t="s">
        <v>37</v>
      </c>
      <c r="E31" s="224" t="s">
        <v>228</v>
      </c>
      <c r="F31" s="457" t="s">
        <v>445</v>
      </c>
      <c r="G31" s="7">
        <v>1600000</v>
      </c>
    </row>
    <row r="32" spans="1:7" ht="27.75" customHeight="1">
      <c r="A32" s="461"/>
      <c r="B32" s="456"/>
      <c r="C32" s="268"/>
      <c r="D32" s="6"/>
      <c r="E32" s="228"/>
      <c r="F32" s="458"/>
      <c r="G32" s="7"/>
    </row>
    <row r="33" spans="1:7" ht="21">
      <c r="A33" s="309" t="s">
        <v>430</v>
      </c>
      <c r="B33" s="220"/>
      <c r="C33" s="229"/>
      <c r="D33" s="220"/>
      <c r="E33" s="229"/>
      <c r="F33" s="203"/>
      <c r="G33" s="34">
        <v>-6631.1</v>
      </c>
    </row>
    <row r="34" spans="1:7" ht="21">
      <c r="A34" s="310" t="s">
        <v>431</v>
      </c>
      <c r="B34" s="21"/>
      <c r="C34" s="225"/>
      <c r="D34" s="21"/>
      <c r="E34" s="227"/>
      <c r="F34" s="227"/>
      <c r="G34" s="22">
        <v>1941.1</v>
      </c>
    </row>
    <row r="35" spans="1:7" s="4" customFormat="1" ht="21">
      <c r="A35" s="454" t="s">
        <v>48</v>
      </c>
      <c r="B35" s="421"/>
      <c r="C35" s="421"/>
      <c r="D35" s="421"/>
      <c r="E35" s="421"/>
      <c r="F35" s="422"/>
      <c r="G35" s="10">
        <f>SUM(G7:G34)</f>
        <v>11225689.95</v>
      </c>
    </row>
    <row r="37" ht="21">
      <c r="A37" s="4" t="s">
        <v>195</v>
      </c>
    </row>
    <row r="38" spans="1:7" s="4" customFormat="1" ht="21">
      <c r="A38" s="26" t="s">
        <v>87</v>
      </c>
      <c r="B38" s="55" t="s">
        <v>88</v>
      </c>
      <c r="C38" s="26" t="s">
        <v>89</v>
      </c>
      <c r="D38" s="55" t="s">
        <v>90</v>
      </c>
      <c r="E38" s="26" t="s">
        <v>91</v>
      </c>
      <c r="F38" s="26" t="s">
        <v>92</v>
      </c>
      <c r="G38" s="98" t="s">
        <v>53</v>
      </c>
    </row>
    <row r="39" spans="1:7" ht="21">
      <c r="A39" s="307" t="s">
        <v>427</v>
      </c>
      <c r="B39" s="221" t="s">
        <v>428</v>
      </c>
      <c r="C39" s="224" t="s">
        <v>435</v>
      </c>
      <c r="D39" s="221" t="s">
        <v>34</v>
      </c>
      <c r="E39" s="224" t="s">
        <v>153</v>
      </c>
      <c r="F39" s="182"/>
      <c r="G39" s="31">
        <v>280620</v>
      </c>
    </row>
    <row r="40" spans="1:7" ht="21">
      <c r="A40" s="186"/>
      <c r="B40" s="223"/>
      <c r="C40" s="225"/>
      <c r="D40" s="223"/>
      <c r="E40" s="225"/>
      <c r="F40" s="227"/>
      <c r="G40" s="22"/>
    </row>
    <row r="41" spans="1:7" ht="21">
      <c r="A41" s="307" t="s">
        <v>427</v>
      </c>
      <c r="B41" s="457" t="s">
        <v>429</v>
      </c>
      <c r="C41" s="224" t="s">
        <v>114</v>
      </c>
      <c r="D41" s="221" t="s">
        <v>37</v>
      </c>
      <c r="E41" s="224" t="s">
        <v>177</v>
      </c>
      <c r="F41" s="182" t="s">
        <v>224</v>
      </c>
      <c r="G41" s="31">
        <v>208000</v>
      </c>
    </row>
    <row r="42" spans="1:7" ht="21">
      <c r="A42" s="227"/>
      <c r="B42" s="458"/>
      <c r="C42" s="225"/>
      <c r="D42" s="21"/>
      <c r="E42" s="227"/>
      <c r="F42" s="227" t="s">
        <v>225</v>
      </c>
      <c r="G42" s="22"/>
    </row>
    <row r="43" ht="21">
      <c r="A43" s="4" t="s">
        <v>449</v>
      </c>
    </row>
    <row r="44" ht="21">
      <c r="A44" s="4" t="s">
        <v>195</v>
      </c>
    </row>
    <row r="45" spans="1:7" s="4" customFormat="1" ht="21">
      <c r="A45" s="26" t="s">
        <v>87</v>
      </c>
      <c r="B45" s="55" t="s">
        <v>88</v>
      </c>
      <c r="C45" s="26" t="s">
        <v>89</v>
      </c>
      <c r="D45" s="55" t="s">
        <v>90</v>
      </c>
      <c r="E45" s="26" t="s">
        <v>91</v>
      </c>
      <c r="F45" s="26" t="s">
        <v>92</v>
      </c>
      <c r="G45" s="98" t="s">
        <v>53</v>
      </c>
    </row>
    <row r="46" spans="1:7" ht="21">
      <c r="A46" s="307" t="s">
        <v>427</v>
      </c>
      <c r="B46" s="457" t="s">
        <v>429</v>
      </c>
      <c r="C46" s="224" t="s">
        <v>114</v>
      </c>
      <c r="D46" s="221" t="s">
        <v>37</v>
      </c>
      <c r="E46" s="224" t="s">
        <v>177</v>
      </c>
      <c r="F46" s="182" t="s">
        <v>213</v>
      </c>
      <c r="G46" s="31">
        <v>198000</v>
      </c>
    </row>
    <row r="47" spans="1:7" ht="21">
      <c r="A47" s="227"/>
      <c r="B47" s="458"/>
      <c r="C47" s="227"/>
      <c r="D47" s="21"/>
      <c r="E47" s="227"/>
      <c r="F47" s="227" t="s">
        <v>214</v>
      </c>
      <c r="G47" s="22"/>
    </row>
    <row r="48" spans="1:7" ht="21">
      <c r="A48" s="307" t="s">
        <v>427</v>
      </c>
      <c r="B48" s="457" t="s">
        <v>429</v>
      </c>
      <c r="C48" s="224" t="s">
        <v>114</v>
      </c>
      <c r="D48" s="221" t="s">
        <v>37</v>
      </c>
      <c r="E48" s="224" t="s">
        <v>177</v>
      </c>
      <c r="F48" s="182" t="s">
        <v>218</v>
      </c>
      <c r="G48" s="31">
        <v>198500</v>
      </c>
    </row>
    <row r="49" spans="1:7" ht="21">
      <c r="A49" s="227"/>
      <c r="B49" s="458"/>
      <c r="C49" s="227"/>
      <c r="D49" s="21"/>
      <c r="E49" s="227"/>
      <c r="F49" s="227" t="s">
        <v>219</v>
      </c>
      <c r="G49" s="22"/>
    </row>
    <row r="50" spans="1:7" ht="21">
      <c r="A50" s="307" t="s">
        <v>427</v>
      </c>
      <c r="B50" s="457" t="s">
        <v>429</v>
      </c>
      <c r="C50" s="224" t="s">
        <v>114</v>
      </c>
      <c r="D50" s="221" t="s">
        <v>37</v>
      </c>
      <c r="E50" s="224" t="s">
        <v>177</v>
      </c>
      <c r="F50" s="182" t="s">
        <v>216</v>
      </c>
      <c r="G50" s="31">
        <v>198500</v>
      </c>
    </row>
    <row r="51" spans="1:7" ht="21">
      <c r="A51" s="227"/>
      <c r="B51" s="458"/>
      <c r="C51" s="225"/>
      <c r="D51" s="21"/>
      <c r="E51" s="227"/>
      <c r="F51" s="227" t="s">
        <v>217</v>
      </c>
      <c r="G51" s="22"/>
    </row>
    <row r="52" spans="1:7" ht="21">
      <c r="A52" s="307" t="s">
        <v>427</v>
      </c>
      <c r="B52" s="457" t="s">
        <v>429</v>
      </c>
      <c r="C52" s="224" t="s">
        <v>114</v>
      </c>
      <c r="D52" s="221" t="s">
        <v>37</v>
      </c>
      <c r="E52" s="224" t="s">
        <v>177</v>
      </c>
      <c r="F52" s="182" t="s">
        <v>209</v>
      </c>
      <c r="G52" s="31">
        <v>112000</v>
      </c>
    </row>
    <row r="53" spans="1:7" ht="21">
      <c r="A53" s="227"/>
      <c r="B53" s="458"/>
      <c r="C53" s="225"/>
      <c r="D53" s="21"/>
      <c r="E53" s="227"/>
      <c r="F53" s="227" t="s">
        <v>210</v>
      </c>
      <c r="G53" s="22"/>
    </row>
    <row r="54" spans="1:7" ht="21">
      <c r="A54" s="307" t="s">
        <v>427</v>
      </c>
      <c r="B54" s="457" t="s">
        <v>429</v>
      </c>
      <c r="C54" s="224" t="s">
        <v>114</v>
      </c>
      <c r="D54" s="221" t="s">
        <v>37</v>
      </c>
      <c r="E54" s="224" t="s">
        <v>177</v>
      </c>
      <c r="F54" s="182" t="s">
        <v>222</v>
      </c>
      <c r="G54" s="7">
        <v>298500</v>
      </c>
    </row>
    <row r="55" spans="1:7" ht="21">
      <c r="A55" s="228"/>
      <c r="B55" s="458"/>
      <c r="C55" s="268"/>
      <c r="D55" s="6"/>
      <c r="E55" s="228"/>
      <c r="F55" s="228" t="s">
        <v>223</v>
      </c>
      <c r="G55" s="7"/>
    </row>
    <row r="56" spans="1:7" ht="21">
      <c r="A56" s="307" t="s">
        <v>427</v>
      </c>
      <c r="B56" s="221" t="s">
        <v>429</v>
      </c>
      <c r="C56" s="224" t="s">
        <v>114</v>
      </c>
      <c r="D56" s="308" t="s">
        <v>37</v>
      </c>
      <c r="E56" s="224" t="s">
        <v>177</v>
      </c>
      <c r="F56" s="182" t="s">
        <v>208</v>
      </c>
      <c r="G56" s="31">
        <v>102000</v>
      </c>
    </row>
    <row r="57" spans="1:7" ht="21">
      <c r="A57" s="227"/>
      <c r="B57" s="21"/>
      <c r="C57" s="225"/>
      <c r="D57" s="21"/>
      <c r="E57" s="227"/>
      <c r="F57" s="227"/>
      <c r="G57" s="22"/>
    </row>
    <row r="58" spans="1:7" ht="21">
      <c r="A58" s="307" t="s">
        <v>427</v>
      </c>
      <c r="B58" s="457" t="s">
        <v>429</v>
      </c>
      <c r="C58" s="224" t="s">
        <v>114</v>
      </c>
      <c r="D58" s="221" t="s">
        <v>37</v>
      </c>
      <c r="E58" s="224" t="s">
        <v>177</v>
      </c>
      <c r="F58" s="182" t="s">
        <v>220</v>
      </c>
      <c r="G58" s="31">
        <v>199000</v>
      </c>
    </row>
    <row r="59" spans="1:7" ht="21">
      <c r="A59" s="227"/>
      <c r="B59" s="458"/>
      <c r="C59" s="225"/>
      <c r="D59" s="21"/>
      <c r="E59" s="227"/>
      <c r="F59" s="227" t="s">
        <v>221</v>
      </c>
      <c r="G59" s="22"/>
    </row>
    <row r="60" spans="1:7" ht="21">
      <c r="A60" s="307" t="s">
        <v>427</v>
      </c>
      <c r="B60" s="457" t="s">
        <v>429</v>
      </c>
      <c r="C60" s="224" t="s">
        <v>114</v>
      </c>
      <c r="D60" s="221" t="s">
        <v>37</v>
      </c>
      <c r="E60" s="224" t="s">
        <v>177</v>
      </c>
      <c r="F60" s="182" t="s">
        <v>215</v>
      </c>
      <c r="G60" s="7">
        <v>298500</v>
      </c>
    </row>
    <row r="61" spans="1:7" ht="21">
      <c r="A61" s="228"/>
      <c r="B61" s="458"/>
      <c r="C61" s="268"/>
      <c r="D61" s="6"/>
      <c r="E61" s="228"/>
      <c r="F61" s="228" t="s">
        <v>178</v>
      </c>
      <c r="G61" s="7"/>
    </row>
    <row r="62" spans="1:7" ht="21">
      <c r="A62" s="307" t="s">
        <v>427</v>
      </c>
      <c r="B62" s="457" t="s">
        <v>429</v>
      </c>
      <c r="C62" s="224" t="s">
        <v>114</v>
      </c>
      <c r="D62" s="221" t="s">
        <v>37</v>
      </c>
      <c r="E62" s="224" t="s">
        <v>177</v>
      </c>
      <c r="F62" s="182" t="s">
        <v>211</v>
      </c>
      <c r="G62" s="31">
        <v>199000</v>
      </c>
    </row>
    <row r="63" spans="1:7" ht="21">
      <c r="A63" s="227"/>
      <c r="B63" s="458"/>
      <c r="C63" s="225"/>
      <c r="D63" s="21"/>
      <c r="E63" s="227"/>
      <c r="F63" s="227" t="s">
        <v>212</v>
      </c>
      <c r="G63" s="22"/>
    </row>
    <row r="64" spans="1:7" ht="21">
      <c r="A64" s="307" t="s">
        <v>427</v>
      </c>
      <c r="B64" s="457" t="s">
        <v>434</v>
      </c>
      <c r="C64" s="224" t="s">
        <v>433</v>
      </c>
      <c r="D64" s="221" t="s">
        <v>36</v>
      </c>
      <c r="E64" s="224" t="s">
        <v>206</v>
      </c>
      <c r="F64" s="182" t="s">
        <v>207</v>
      </c>
      <c r="G64" s="31">
        <v>55000</v>
      </c>
    </row>
    <row r="65" spans="1:7" ht="21">
      <c r="A65" s="186"/>
      <c r="B65" s="458"/>
      <c r="C65" s="225" t="s">
        <v>274</v>
      </c>
      <c r="D65" s="223"/>
      <c r="E65" s="225"/>
      <c r="F65" s="227"/>
      <c r="G65" s="22"/>
    </row>
    <row r="66" ht="21">
      <c r="A66" s="4" t="s">
        <v>449</v>
      </c>
    </row>
    <row r="67" ht="21">
      <c r="A67" s="4" t="s">
        <v>195</v>
      </c>
    </row>
    <row r="68" spans="1:7" s="4" customFormat="1" ht="21">
      <c r="A68" s="26" t="s">
        <v>87</v>
      </c>
      <c r="B68" s="55" t="s">
        <v>88</v>
      </c>
      <c r="C68" s="26" t="s">
        <v>89</v>
      </c>
      <c r="D68" s="55" t="s">
        <v>90</v>
      </c>
      <c r="E68" s="26" t="s">
        <v>91</v>
      </c>
      <c r="F68" s="26" t="s">
        <v>92</v>
      </c>
      <c r="G68" s="98" t="s">
        <v>53</v>
      </c>
    </row>
    <row r="69" spans="1:7" ht="31.5" customHeight="1">
      <c r="A69" s="307" t="s">
        <v>427</v>
      </c>
      <c r="B69" s="457" t="s">
        <v>432</v>
      </c>
      <c r="C69" s="268" t="s">
        <v>121</v>
      </c>
      <c r="D69" s="6" t="s">
        <v>37</v>
      </c>
      <c r="E69" s="228" t="s">
        <v>226</v>
      </c>
      <c r="F69" s="228" t="s">
        <v>229</v>
      </c>
      <c r="G69" s="7">
        <v>108253</v>
      </c>
    </row>
    <row r="70" spans="1:7" ht="28.5" customHeight="1">
      <c r="A70" s="228"/>
      <c r="B70" s="458"/>
      <c r="C70" s="268"/>
      <c r="D70" s="6"/>
      <c r="E70" s="228" t="s">
        <v>227</v>
      </c>
      <c r="F70" s="228"/>
      <c r="G70" s="7"/>
    </row>
    <row r="71" spans="1:7" ht="27.75" customHeight="1">
      <c r="A71" s="307" t="s">
        <v>427</v>
      </c>
      <c r="B71" s="457" t="s">
        <v>432</v>
      </c>
      <c r="C71" s="224" t="s">
        <v>121</v>
      </c>
      <c r="D71" s="222" t="s">
        <v>37</v>
      </c>
      <c r="E71" s="182" t="s">
        <v>228</v>
      </c>
      <c r="F71" s="182" t="s">
        <v>230</v>
      </c>
      <c r="G71" s="31">
        <v>27590</v>
      </c>
    </row>
    <row r="72" spans="1:7" ht="27" customHeight="1">
      <c r="A72" s="227"/>
      <c r="B72" s="458"/>
      <c r="C72" s="225"/>
      <c r="D72" s="21"/>
      <c r="E72" s="227"/>
      <c r="F72" s="227" t="s">
        <v>231</v>
      </c>
      <c r="G72" s="22"/>
    </row>
    <row r="73" spans="1:7" ht="27.75" customHeight="1">
      <c r="A73" s="460" t="s">
        <v>239</v>
      </c>
      <c r="B73" s="457" t="s">
        <v>432</v>
      </c>
      <c r="C73" s="457" t="s">
        <v>120</v>
      </c>
      <c r="D73" s="182" t="s">
        <v>36</v>
      </c>
      <c r="E73" s="16" t="s">
        <v>287</v>
      </c>
      <c r="F73" s="182" t="s">
        <v>447</v>
      </c>
      <c r="G73" s="7">
        <v>4690</v>
      </c>
    </row>
    <row r="74" spans="1:7" ht="26.25" customHeight="1">
      <c r="A74" s="461"/>
      <c r="B74" s="458"/>
      <c r="C74" s="458"/>
      <c r="D74" s="228"/>
      <c r="E74" s="16"/>
      <c r="F74" s="228" t="s">
        <v>231</v>
      </c>
      <c r="G74" s="7"/>
    </row>
    <row r="75" spans="1:7" ht="27.75" customHeight="1">
      <c r="A75" s="460" t="s">
        <v>239</v>
      </c>
      <c r="B75" s="457" t="s">
        <v>432</v>
      </c>
      <c r="C75" s="457" t="s">
        <v>432</v>
      </c>
      <c r="D75" s="182" t="s">
        <v>37</v>
      </c>
      <c r="E75" s="222" t="s">
        <v>228</v>
      </c>
      <c r="F75" s="182" t="s">
        <v>448</v>
      </c>
      <c r="G75" s="31">
        <v>862410</v>
      </c>
    </row>
    <row r="76" spans="1:7" ht="27.75" customHeight="1">
      <c r="A76" s="461"/>
      <c r="B76" s="458"/>
      <c r="C76" s="458"/>
      <c r="D76" s="227"/>
      <c r="E76" s="21"/>
      <c r="F76" s="227" t="s">
        <v>231</v>
      </c>
      <c r="G76" s="22"/>
    </row>
    <row r="77" spans="1:7" ht="21">
      <c r="A77" s="185" t="s">
        <v>430</v>
      </c>
      <c r="B77" s="227"/>
      <c r="C77" s="21"/>
      <c r="D77" s="227"/>
      <c r="E77" s="21"/>
      <c r="F77" s="227"/>
      <c r="G77" s="22">
        <v>-6631.1</v>
      </c>
    </row>
    <row r="78" spans="1:7" ht="21">
      <c r="A78" s="185" t="s">
        <v>431</v>
      </c>
      <c r="B78" s="227"/>
      <c r="C78" s="21"/>
      <c r="D78" s="227"/>
      <c r="E78" s="21"/>
      <c r="F78" s="227"/>
      <c r="G78" s="22">
        <v>1941.1</v>
      </c>
    </row>
    <row r="79" spans="1:7" s="4" customFormat="1" ht="21">
      <c r="A79" s="454" t="s">
        <v>48</v>
      </c>
      <c r="B79" s="421"/>
      <c r="C79" s="421"/>
      <c r="D79" s="421"/>
      <c r="E79" s="421"/>
      <c r="F79" s="422"/>
      <c r="G79" s="10">
        <f>G39+G41+G46+G48+G50+G52+G54+G56+G58+G60+G62+G64+G69+G71+G73+G75+G77+G78</f>
        <v>3345873</v>
      </c>
    </row>
  </sheetData>
  <sheetProtection/>
  <mergeCells count="47">
    <mergeCell ref="A29:A30"/>
    <mergeCell ref="A31:A32"/>
    <mergeCell ref="A73:A74"/>
    <mergeCell ref="A75:A76"/>
    <mergeCell ref="F29:F30"/>
    <mergeCell ref="F31:F32"/>
    <mergeCell ref="B69:B70"/>
    <mergeCell ref="B71:B72"/>
    <mergeCell ref="B73:B74"/>
    <mergeCell ref="B75:B76"/>
    <mergeCell ref="C73:C74"/>
    <mergeCell ref="C75:C76"/>
    <mergeCell ref="B52:B53"/>
    <mergeCell ref="B54:B55"/>
    <mergeCell ref="B58:B59"/>
    <mergeCell ref="B60:B61"/>
    <mergeCell ref="B62:B63"/>
    <mergeCell ref="B64:B65"/>
    <mergeCell ref="B29:B30"/>
    <mergeCell ref="B31:B32"/>
    <mergeCell ref="B41:B42"/>
    <mergeCell ref="B46:B47"/>
    <mergeCell ref="B48:B49"/>
    <mergeCell ref="B50:B51"/>
    <mergeCell ref="B9:B10"/>
    <mergeCell ref="B11:B12"/>
    <mergeCell ref="B13:B14"/>
    <mergeCell ref="B15:B16"/>
    <mergeCell ref="B17:B18"/>
    <mergeCell ref="B19:B20"/>
    <mergeCell ref="F15:F16"/>
    <mergeCell ref="F17:F18"/>
    <mergeCell ref="F19:F20"/>
    <mergeCell ref="F25:F26"/>
    <mergeCell ref="F27:F28"/>
    <mergeCell ref="A27:A28"/>
    <mergeCell ref="B25:B26"/>
    <mergeCell ref="A1:G1"/>
    <mergeCell ref="A2:G2"/>
    <mergeCell ref="A3:G3"/>
    <mergeCell ref="A35:F35"/>
    <mergeCell ref="A79:F79"/>
    <mergeCell ref="B7:B8"/>
    <mergeCell ref="F7:F8"/>
    <mergeCell ref="F9:F10"/>
    <mergeCell ref="F11:F12"/>
    <mergeCell ref="F13:F14"/>
  </mergeCells>
  <printOptions/>
  <pageMargins left="0.7086614173228347" right="0.31496062992125984" top="0.5511811023622047" bottom="0.15748031496062992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ABT.NONDAENG</dc:creator>
  <cp:keywords/>
  <dc:description/>
  <cp:lastModifiedBy>Mr.KKD</cp:lastModifiedBy>
  <cp:lastPrinted>2019-11-21T06:48:31Z</cp:lastPrinted>
  <dcterms:created xsi:type="dcterms:W3CDTF">2004-11-04T08:01:28Z</dcterms:created>
  <dcterms:modified xsi:type="dcterms:W3CDTF">2020-07-01T10:58:47Z</dcterms:modified>
  <cp:category/>
  <cp:version/>
  <cp:contentType/>
  <cp:contentStatus/>
</cp:coreProperties>
</file>